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erstedpc-my.sharepoint.com/personal/office_bersted-pc_gov_uk/Documents/Desktop/"/>
    </mc:Choice>
  </mc:AlternateContent>
  <xr:revisionPtr revIDLastSave="0" documentId="8_{070DB4B2-2655-41EE-9AD7-2FD7688B2C9A}" xr6:coauthVersionLast="47" xr6:coauthVersionMax="47" xr10:uidLastSave="{00000000-0000-0000-0000-000000000000}"/>
  <bookViews>
    <workbookView xWindow="-120" yWindow="-120" windowWidth="29040" windowHeight="15720" xr2:uid="{CCC8A95B-D7F4-433C-A916-09514CB3705E}"/>
  </bookViews>
  <sheets>
    <sheet name="24-25 BUDGET" sheetId="1" r:id="rId1"/>
  </sheets>
  <definedNames>
    <definedName name="_xlnm.Print_Area" localSheetId="0">'24-25 BUDGET'!$A$1:$O$44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 s="1"/>
  <c r="M24" i="1"/>
  <c r="M17" i="1"/>
  <c r="M32" i="1"/>
  <c r="K31" i="1"/>
  <c r="K30" i="1"/>
  <c r="K29" i="1"/>
  <c r="K28" i="1"/>
  <c r="J28" i="1"/>
  <c r="K27" i="1"/>
  <c r="K23" i="1"/>
  <c r="K22" i="1"/>
  <c r="J22" i="1"/>
  <c r="I18" i="1"/>
  <c r="F18" i="1"/>
  <c r="K13" i="1"/>
  <c r="K12" i="1"/>
  <c r="G12" i="1"/>
  <c r="G18" i="1" s="1"/>
  <c r="K11" i="1"/>
  <c r="K10" i="1"/>
  <c r="J10" i="1"/>
  <c r="D10" i="1"/>
  <c r="C10" i="1"/>
  <c r="K9" i="1"/>
  <c r="J9" i="1"/>
  <c r="E9" i="1"/>
  <c r="E18" i="1" s="1"/>
  <c r="D9" i="1"/>
  <c r="C9" i="1"/>
  <c r="K8" i="1"/>
  <c r="J8" i="1"/>
  <c r="K7" i="1"/>
  <c r="J7" i="1"/>
  <c r="K2" i="1"/>
  <c r="J2" i="1"/>
  <c r="M33" i="1" l="1"/>
  <c r="M18" i="1"/>
  <c r="D18" i="1"/>
  <c r="K18" i="1"/>
  <c r="C18" i="1"/>
  <c r="J18" i="1"/>
</calcChain>
</file>

<file path=xl/sharedStrings.xml><?xml version="1.0" encoding="utf-8"?>
<sst xmlns="http://schemas.openxmlformats.org/spreadsheetml/2006/main" count="87" uniqueCount="67">
  <si>
    <r>
      <rPr>
        <sz val="48"/>
        <color rgb="FF000000"/>
        <rFont val="Comic Sans MS"/>
      </rPr>
      <t xml:space="preserve">24-25 Budget £7000 </t>
    </r>
    <r>
      <rPr>
        <sz val="14"/>
        <color rgb="FF000000"/>
        <rFont val="Comic Sans MS"/>
      </rPr>
      <t>(</t>
    </r>
    <r>
      <rPr>
        <sz val="14"/>
        <color rgb="FFFF0000"/>
        <rFont val="Comic Sans MS"/>
      </rPr>
      <t>CC36</t>
    </r>
    <r>
      <rPr>
        <sz val="14"/>
        <color rgb="FF000000"/>
        <rFont val="Comic Sans MS"/>
      </rPr>
      <t xml:space="preserve"> £3300, </t>
    </r>
    <r>
      <rPr>
        <sz val="14"/>
        <color rgb="FFFF0000"/>
        <rFont val="Comic Sans MS"/>
      </rPr>
      <t>CC34</t>
    </r>
    <r>
      <rPr>
        <sz val="14"/>
        <color rgb="FF000000"/>
        <rFont val="Comic Sans MS"/>
      </rPr>
      <t xml:space="preserve"> £3700)</t>
    </r>
  </si>
  <si>
    <t>BUDGET</t>
  </si>
  <si>
    <t>22/23 Budget</t>
  </si>
  <si>
    <t>23-24 variation</t>
  </si>
  <si>
    <t>23-24 Actual</t>
  </si>
  <si>
    <t>23-24 Budget</t>
  </si>
  <si>
    <t>PRESENT SPEND</t>
  </si>
  <si>
    <t>24-25 BUDGET</t>
  </si>
  <si>
    <t>Community Clerk Notes</t>
  </si>
  <si>
    <t xml:space="preserve">CC36 COMMUNITY ACTION </t>
  </si>
  <si>
    <r>
      <t xml:space="preserve">HSBC ACCOUNT </t>
    </r>
    <r>
      <rPr>
        <b/>
        <sz val="18"/>
        <color rgb="FF000000"/>
        <rFont val="Comic Sans MS"/>
        <family val="4"/>
      </rPr>
      <t>incl donations/tombola proceeds</t>
    </r>
  </si>
  <si>
    <t>CC36 as of 12/7/24 incl Nursery Field Donation £1000</t>
  </si>
  <si>
    <t xml:space="preserve">SUB TOTAL </t>
  </si>
  <si>
    <t>TOTAL FUNDS AVAILABLE</t>
  </si>
  <si>
    <t xml:space="preserve">£1300 FOR PLAYSCHEME SUBTRACTED </t>
  </si>
  <si>
    <t>Tea &amp; Coffee Club</t>
  </si>
  <si>
    <t>Christmas Tea &amp; Coffee Club</t>
  </si>
  <si>
    <t>Raffle/ Tombola Contingency</t>
  </si>
  <si>
    <t>Christmas Colouring  Comptetition (Printing &amp; Prizes)</t>
  </si>
  <si>
    <t>Christmas Tree Trail (Jo King email 28/2)</t>
  </si>
  <si>
    <t>Councillor Stands/Hub 7/8</t>
  </si>
  <si>
    <t>Bersted in Bloom</t>
  </si>
  <si>
    <t>D Day Flag</t>
  </si>
  <si>
    <t>Poppies on Lamposts (donation to British Legion)</t>
  </si>
  <si>
    <t>Approved Minute Number 24045/24135</t>
  </si>
  <si>
    <t>Fresh Food for Families</t>
  </si>
  <si>
    <t xml:space="preserve">CC36  COMMITMENT TOTAL </t>
  </si>
  <si>
    <t>AVAILABLE BALANCE</t>
  </si>
  <si>
    <t>21-22</t>
  </si>
  <si>
    <t>VARIATION</t>
  </si>
  <si>
    <t>22-23</t>
  </si>
  <si>
    <r>
      <rPr>
        <b/>
        <sz val="28"/>
        <color rgb="FFFF0000"/>
        <rFont val="Comic Sans MS"/>
      </rPr>
      <t>CC34 PLAYSCHEME</t>
    </r>
    <r>
      <rPr>
        <b/>
        <sz val="28"/>
        <color rgb="FF000000"/>
        <rFont val="Comic Sans MS"/>
      </rPr>
      <t xml:space="preserve"> ALLOCATED FUNDS</t>
    </r>
  </si>
  <si>
    <r>
      <rPr>
        <b/>
        <sz val="28"/>
        <color rgb="FF000000"/>
        <rFont val="Comic Sans MS"/>
      </rPr>
      <t>DONATIONS FROM Rotary, Tesco</t>
    </r>
    <r>
      <rPr>
        <b/>
        <sz val="18"/>
        <color rgb="FF000000"/>
        <rFont val="Comic Sans MS"/>
      </rPr>
      <t xml:space="preserve"> </t>
    </r>
  </si>
  <si>
    <t>CC34 PLAYSCHEME TOTAL FUNDS</t>
  </si>
  <si>
    <t>ALLOCATED:</t>
  </si>
  <si>
    <t>Freedom Leisure (Bouncy Castle 10 sessions)</t>
  </si>
  <si>
    <t>£160 per session</t>
  </si>
  <si>
    <t>Craft Activities (8 Sessions)</t>
  </si>
  <si>
    <t>£175 per session</t>
  </si>
  <si>
    <t>Nolan Entertainer (2 Sessions)</t>
  </si>
  <si>
    <t>£125 per session</t>
  </si>
  <si>
    <t>M&amp;T Kitchen (5 Sessions)</t>
  </si>
  <si>
    <t>£40 per session</t>
  </si>
  <si>
    <t xml:space="preserve">Filled Food Bags (5 sessions) </t>
  </si>
  <si>
    <t>Max 100 bags per session</t>
  </si>
  <si>
    <t xml:space="preserve">CC34 COMMITMENT TOTAL </t>
  </si>
  <si>
    <t>AVAILABLE BALANCE (STAYS IN HSBC AFTER 2024 PLAYSCHEME-EARMARKED)</t>
  </si>
  <si>
    <t>FRESH FOOD FOR FAMILIES NOTES</t>
  </si>
  <si>
    <t>Agenda</t>
  </si>
  <si>
    <t>Donation to Schools for Fresh food for families</t>
  </si>
  <si>
    <t>Bersted Green £250/Southway £250/Bartons £125</t>
  </si>
  <si>
    <t>Approved Minute 23465</t>
  </si>
  <si>
    <t>March</t>
  </si>
  <si>
    <t>May half-term</t>
  </si>
  <si>
    <t>Approved Minute 24045</t>
  </si>
  <si>
    <t>May</t>
  </si>
  <si>
    <t>July half-term</t>
  </si>
  <si>
    <t>September</t>
  </si>
  <si>
    <t>October half-term</t>
  </si>
  <si>
    <t>November</t>
  </si>
  <si>
    <t>December half-term</t>
  </si>
  <si>
    <t>January</t>
  </si>
  <si>
    <t>February half-term</t>
  </si>
  <si>
    <t>March half-term</t>
  </si>
  <si>
    <t xml:space="preserve">Playscheme donations: Tesco £1,000, Rotary £300. </t>
  </si>
  <si>
    <t>£50.00 For Hospital Fete ( Pens &amp; Crayons)</t>
  </si>
  <si>
    <t>Minute 24135 Too late to arrange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</si>
</sst>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1" x14ac:knownFonts="1">
    <font>
      <sz val="11"/>
      <color theme="1"/>
      <name val="Aptos Narrow"/>
      <family val="2"/>
      <scheme val="minor"/>
    </font>
    <font>
      <sz val="22"/>
      <name val="Comic Sans MS"/>
      <family val="4"/>
    </font>
    <font>
      <b/>
      <sz val="22"/>
      <name val="Comic Sans MS"/>
      <family val="4"/>
    </font>
    <font>
      <b/>
      <sz val="22"/>
      <color rgb="FFFF0000"/>
      <name val="Comic Sans MS"/>
      <family val="4"/>
    </font>
    <font>
      <sz val="26"/>
      <color theme="1"/>
      <name val="Comic Sans MS"/>
      <family val="4"/>
    </font>
    <font>
      <sz val="22"/>
      <color theme="1"/>
      <name val="Comic Sans MS"/>
      <family val="4"/>
    </font>
    <font>
      <sz val="22"/>
      <color rgb="FFFF0000"/>
      <name val="Comic Sans MS"/>
      <family val="4"/>
    </font>
    <font>
      <sz val="22"/>
      <color rgb="FF000000"/>
      <name val="Comic Sans MS"/>
      <family val="4"/>
    </font>
    <font>
      <sz val="22"/>
      <color theme="0" tint="-0.14999847407452621"/>
      <name val="Comic Sans MS"/>
      <family val="4"/>
    </font>
    <font>
      <sz val="22"/>
      <color rgb="FF002060"/>
      <name val="Comic Sans MS"/>
      <family val="4"/>
    </font>
    <font>
      <sz val="28"/>
      <name val="Comic Sans MS"/>
      <family val="4"/>
    </font>
    <font>
      <b/>
      <sz val="28"/>
      <name val="Comic Sans MS"/>
      <family val="4"/>
    </font>
    <font>
      <b/>
      <sz val="28"/>
      <color rgb="FF000000"/>
      <name val="Comic Sans MS"/>
      <family val="4"/>
    </font>
    <font>
      <sz val="28"/>
      <color rgb="FFFF0000"/>
      <name val="Comic Sans MS"/>
      <family val="4"/>
    </font>
    <font>
      <b/>
      <sz val="28"/>
      <color theme="1"/>
      <name val="Comic Sans MS"/>
      <family val="4"/>
    </font>
    <font>
      <sz val="28"/>
      <color theme="5"/>
      <name val="Comic Sans MS"/>
      <family val="4"/>
    </font>
    <font>
      <sz val="28"/>
      <color rgb="FF000000"/>
      <name val="Comic Sans MS"/>
      <family val="4"/>
    </font>
    <font>
      <sz val="28"/>
      <color theme="1"/>
      <name val="Comic Sans MS"/>
      <family val="4"/>
    </font>
    <font>
      <b/>
      <sz val="28"/>
      <color rgb="FFFF0000"/>
      <name val="Comic Sans MS"/>
      <family val="4"/>
    </font>
    <font>
      <sz val="20"/>
      <color rgb="FF000000"/>
      <name val="Comic Sans MS"/>
      <family val="4"/>
    </font>
    <font>
      <sz val="18"/>
      <color rgb="FFFF0000"/>
      <name val="Comic Sans MS"/>
      <family val="4"/>
    </font>
    <font>
      <sz val="48"/>
      <color rgb="FF000000"/>
      <name val="Comic Sans MS"/>
    </font>
    <font>
      <sz val="14"/>
      <color rgb="FF000000"/>
      <name val="Comic Sans MS"/>
    </font>
    <font>
      <sz val="14"/>
      <color rgb="FFFF0000"/>
      <name val="Comic Sans MS"/>
    </font>
    <font>
      <sz val="20"/>
      <name val="Comic Sans MS"/>
      <family val="4"/>
    </font>
    <font>
      <sz val="18"/>
      <name val="Comic Sans MS"/>
      <family val="4"/>
    </font>
    <font>
      <b/>
      <sz val="18"/>
      <color rgb="FF000000"/>
      <name val="Comic Sans MS"/>
      <family val="4"/>
    </font>
    <font>
      <b/>
      <sz val="22"/>
      <color theme="1"/>
      <name val="Comic Sans MS"/>
      <family val="4"/>
    </font>
    <font>
      <sz val="12"/>
      <color theme="1"/>
      <name val="Comic Sans MS"/>
      <family val="4"/>
    </font>
    <font>
      <b/>
      <sz val="11"/>
      <color theme="1"/>
      <name val="Comic Sans MS"/>
      <family val="4"/>
    </font>
    <font>
      <b/>
      <sz val="28"/>
      <color rgb="FFFF0000"/>
      <name val="Comic Sans MS"/>
    </font>
    <font>
      <b/>
      <sz val="28"/>
      <color rgb="FF000000"/>
      <name val="Comic Sans MS"/>
    </font>
    <font>
      <b/>
      <sz val="28"/>
      <name val="Comic Sans MS"/>
    </font>
    <font>
      <b/>
      <sz val="26"/>
      <color theme="1"/>
      <name val="Comic Sans MS"/>
      <family val="4"/>
    </font>
    <font>
      <b/>
      <sz val="24"/>
      <color rgb="FFFF0000"/>
      <name val="Comic Sans MS"/>
      <family val="4"/>
    </font>
    <font>
      <sz val="48"/>
      <color theme="1"/>
      <name val="Comic Sans MS"/>
    </font>
    <font>
      <b/>
      <sz val="18"/>
      <color rgb="FF000000"/>
      <name val="Comic Sans MS"/>
    </font>
    <font>
      <sz val="26"/>
      <color rgb="FF000000"/>
      <name val="Comic Sans MS"/>
      <family val="4"/>
    </font>
    <font>
      <b/>
      <sz val="26"/>
      <color rgb="FFFF0000"/>
      <name val="Comic Sans MS"/>
    </font>
    <font>
      <b/>
      <sz val="26"/>
      <color rgb="FF000000"/>
      <name val="Comic Sans MS"/>
      <family val="4"/>
    </font>
    <font>
      <sz val="26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9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3" fontId="2" fillId="3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right" wrapText="1"/>
    </xf>
    <xf numFmtId="3" fontId="3" fillId="3" borderId="2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right" wrapText="1"/>
    </xf>
    <xf numFmtId="0" fontId="5" fillId="0" borderId="0" xfId="0" applyFont="1"/>
    <xf numFmtId="4" fontId="1" fillId="0" borderId="1" xfId="0" applyNumberFormat="1" applyFont="1" applyBorder="1"/>
    <xf numFmtId="3" fontId="1" fillId="6" borderId="1" xfId="0" applyNumberFormat="1" applyFont="1" applyFill="1" applyBorder="1"/>
    <xf numFmtId="3" fontId="1" fillId="4" borderId="4" xfId="0" applyNumberFormat="1" applyFont="1" applyFill="1" applyBorder="1"/>
    <xf numFmtId="3" fontId="1" fillId="4" borderId="6" xfId="0" applyNumberFormat="1" applyFont="1" applyFill="1" applyBorder="1"/>
    <xf numFmtId="3" fontId="1" fillId="4" borderId="1" xfId="0" applyNumberFormat="1" applyFont="1" applyFill="1" applyBorder="1"/>
    <xf numFmtId="0" fontId="5" fillId="4" borderId="0" xfId="0" applyFont="1" applyFill="1"/>
    <xf numFmtId="0" fontId="1" fillId="4" borderId="1" xfId="0" applyFont="1" applyFill="1" applyBorder="1"/>
    <xf numFmtId="4" fontId="1" fillId="4" borderId="1" xfId="0" applyNumberFormat="1" applyFont="1" applyFill="1" applyBorder="1"/>
    <xf numFmtId="3" fontId="1" fillId="4" borderId="8" xfId="0" applyNumberFormat="1" applyFont="1" applyFill="1" applyBorder="1"/>
    <xf numFmtId="4" fontId="1" fillId="4" borderId="8" xfId="0" applyNumberFormat="1" applyFont="1" applyFill="1" applyBorder="1"/>
    <xf numFmtId="4" fontId="5" fillId="4" borderId="0" xfId="0" applyNumberFormat="1" applyFont="1" applyFill="1"/>
    <xf numFmtId="3" fontId="1" fillId="0" borderId="4" xfId="0" applyNumberFormat="1" applyFont="1" applyBorder="1"/>
    <xf numFmtId="0" fontId="5" fillId="4" borderId="1" xfId="0" applyFont="1" applyFill="1" applyBorder="1"/>
    <xf numFmtId="0" fontId="1" fillId="4" borderId="6" xfId="0" applyFont="1" applyFill="1" applyBorder="1"/>
    <xf numFmtId="4" fontId="1" fillId="4" borderId="2" xfId="0" applyNumberFormat="1" applyFont="1" applyFill="1" applyBorder="1"/>
    <xf numFmtId="3" fontId="1" fillId="4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3" fontId="1" fillId="4" borderId="13" xfId="0" applyNumberFormat="1" applyFont="1" applyFill="1" applyBorder="1"/>
    <xf numFmtId="3" fontId="1" fillId="2" borderId="6" xfId="0" applyNumberFormat="1" applyFont="1" applyFill="1" applyBorder="1"/>
    <xf numFmtId="4" fontId="7" fillId="4" borderId="1" xfId="0" applyNumberFormat="1" applyFont="1" applyFill="1" applyBorder="1"/>
    <xf numFmtId="3" fontId="6" fillId="4" borderId="2" xfId="0" applyNumberFormat="1" applyFont="1" applyFill="1" applyBorder="1"/>
    <xf numFmtId="0" fontId="5" fillId="0" borderId="0" xfId="0" applyFont="1" applyAlignment="1">
      <alignment wrapText="1"/>
    </xf>
    <xf numFmtId="3" fontId="1" fillId="6" borderId="8" xfId="0" applyNumberFormat="1" applyFont="1" applyFill="1" applyBorder="1"/>
    <xf numFmtId="0" fontId="8" fillId="4" borderId="4" xfId="0" applyFont="1" applyFill="1" applyBorder="1"/>
    <xf numFmtId="4" fontId="1" fillId="3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0" fontId="1" fillId="8" borderId="6" xfId="0" applyFont="1" applyFill="1" applyBorder="1" applyAlignment="1">
      <alignment wrapText="1"/>
    </xf>
    <xf numFmtId="0" fontId="1" fillId="9" borderId="1" xfId="0" applyFont="1" applyFill="1" applyBorder="1"/>
    <xf numFmtId="0" fontId="1" fillId="8" borderId="6" xfId="0" applyFont="1" applyFill="1" applyBorder="1"/>
    <xf numFmtId="0" fontId="7" fillId="4" borderId="1" xfId="0" applyFont="1" applyFill="1" applyBorder="1"/>
    <xf numFmtId="0" fontId="7" fillId="4" borderId="6" xfId="0" applyFont="1" applyFill="1" applyBorder="1"/>
    <xf numFmtId="4" fontId="6" fillId="4" borderId="8" xfId="0" applyNumberFormat="1" applyFont="1" applyFill="1" applyBorder="1"/>
    <xf numFmtId="3" fontId="6" fillId="6" borderId="8" xfId="0" applyNumberFormat="1" applyFont="1" applyFill="1" applyBorder="1"/>
    <xf numFmtId="3" fontId="6" fillId="4" borderId="8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3" fontId="6" fillId="4" borderId="14" xfId="0" applyNumberFormat="1" applyFont="1" applyFill="1" applyBorder="1"/>
    <xf numFmtId="3" fontId="6" fillId="2" borderId="8" xfId="0" applyNumberFormat="1" applyFont="1" applyFill="1" applyBorder="1"/>
    <xf numFmtId="4" fontId="6" fillId="0" borderId="1" xfId="0" applyNumberFormat="1" applyFont="1" applyBorder="1"/>
    <xf numFmtId="4" fontId="1" fillId="3" borderId="8" xfId="0" applyNumberFormat="1" applyFont="1" applyFill="1" applyBorder="1" applyAlignment="1">
      <alignment horizontal="right"/>
    </xf>
    <xf numFmtId="3" fontId="1" fillId="4" borderId="14" xfId="0" applyNumberFormat="1" applyFont="1" applyFill="1" applyBorder="1"/>
    <xf numFmtId="3" fontId="1" fillId="2" borderId="8" xfId="0" applyNumberFormat="1" applyFont="1" applyFill="1" applyBorder="1"/>
    <xf numFmtId="4" fontId="9" fillId="4" borderId="8" xfId="0" applyNumberFormat="1" applyFont="1" applyFill="1" applyBorder="1"/>
    <xf numFmtId="3" fontId="9" fillId="6" borderId="8" xfId="0" applyNumberFormat="1" applyFont="1" applyFill="1" applyBorder="1"/>
    <xf numFmtId="3" fontId="9" fillId="4" borderId="8" xfId="0" applyNumberFormat="1" applyFont="1" applyFill="1" applyBorder="1"/>
    <xf numFmtId="4" fontId="9" fillId="3" borderId="8" xfId="0" applyNumberFormat="1" applyFont="1" applyFill="1" applyBorder="1" applyAlignment="1">
      <alignment horizontal="right"/>
    </xf>
    <xf numFmtId="3" fontId="9" fillId="4" borderId="14" xfId="0" applyNumberFormat="1" applyFont="1" applyFill="1" applyBorder="1"/>
    <xf numFmtId="3" fontId="9" fillId="2" borderId="8" xfId="0" applyNumberFormat="1" applyFont="1" applyFill="1" applyBorder="1"/>
    <xf numFmtId="4" fontId="9" fillId="0" borderId="1" xfId="0" applyNumberFormat="1" applyFont="1" applyBorder="1"/>
    <xf numFmtId="0" fontId="7" fillId="4" borderId="6" xfId="0" applyFont="1" applyFill="1" applyBorder="1" applyAlignment="1">
      <alignment wrapText="1"/>
    </xf>
    <xf numFmtId="4" fontId="1" fillId="4" borderId="14" xfId="0" applyNumberFormat="1" applyFont="1" applyFill="1" applyBorder="1" applyAlignment="1">
      <alignment horizontal="right"/>
    </xf>
    <xf numFmtId="4" fontId="1" fillId="3" borderId="14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4" fontId="5" fillId="0" borderId="0" xfId="0" applyNumberFormat="1" applyFont="1"/>
    <xf numFmtId="3" fontId="5" fillId="4" borderId="0" xfId="0" applyNumberFormat="1" applyFont="1" applyFill="1"/>
    <xf numFmtId="3" fontId="5" fillId="0" borderId="0" xfId="0" applyNumberFormat="1" applyFont="1"/>
    <xf numFmtId="3" fontId="5" fillId="6" borderId="0" xfId="0" applyNumberFormat="1" applyFont="1" applyFill="1"/>
    <xf numFmtId="3" fontId="2" fillId="2" borderId="2" xfId="0" applyNumberFormat="1" applyFont="1" applyFill="1" applyBorder="1" applyAlignment="1">
      <alignment horizontal="center" wrapText="1"/>
    </xf>
    <xf numFmtId="3" fontId="7" fillId="4" borderId="1" xfId="0" applyNumberFormat="1" applyFont="1" applyFill="1" applyBorder="1"/>
    <xf numFmtId="0" fontId="4" fillId="3" borderId="5" xfId="0" applyFont="1" applyFill="1" applyBorder="1" applyAlignment="1">
      <alignment wrapText="1"/>
    </xf>
    <xf numFmtId="3" fontId="7" fillId="4" borderId="4" xfId="0" applyNumberFormat="1" applyFont="1" applyFill="1" applyBorder="1"/>
    <xf numFmtId="0" fontId="10" fillId="0" borderId="1" xfId="0" applyFont="1" applyBorder="1" applyAlignment="1">
      <alignment wrapText="1"/>
    </xf>
    <xf numFmtId="0" fontId="11" fillId="3" borderId="1" xfId="0" applyFont="1" applyFill="1" applyBorder="1"/>
    <xf numFmtId="4" fontId="10" fillId="0" borderId="1" xfId="0" applyNumberFormat="1" applyFont="1" applyBorder="1"/>
    <xf numFmtId="3" fontId="10" fillId="6" borderId="1" xfId="0" applyNumberFormat="1" applyFont="1" applyFill="1" applyBorder="1"/>
    <xf numFmtId="3" fontId="10" fillId="4" borderId="4" xfId="0" applyNumberFormat="1" applyFont="1" applyFill="1" applyBorder="1"/>
    <xf numFmtId="4" fontId="10" fillId="3" borderId="1" xfId="0" applyNumberFormat="1" applyFont="1" applyFill="1" applyBorder="1"/>
    <xf numFmtId="3" fontId="10" fillId="4" borderId="6" xfId="0" applyNumberFormat="1" applyFont="1" applyFill="1" applyBorder="1"/>
    <xf numFmtId="4" fontId="10" fillId="4" borderId="6" xfId="0" applyNumberFormat="1" applyFont="1" applyFill="1" applyBorder="1"/>
    <xf numFmtId="3" fontId="10" fillId="2" borderId="1" xfId="0" applyNumberFormat="1" applyFont="1" applyFill="1" applyBorder="1"/>
    <xf numFmtId="4" fontId="10" fillId="0" borderId="11" xfId="0" applyNumberFormat="1" applyFont="1" applyBorder="1"/>
    <xf numFmtId="3" fontId="10" fillId="4" borderId="1" xfId="0" applyNumberFormat="1" applyFont="1" applyFill="1" applyBorder="1"/>
    <xf numFmtId="0" fontId="10" fillId="0" borderId="7" xfId="0" applyFont="1" applyBorder="1" applyAlignment="1">
      <alignment wrapText="1"/>
    </xf>
    <xf numFmtId="3" fontId="10" fillId="4" borderId="8" xfId="0" applyNumberFormat="1" applyFont="1" applyFill="1" applyBorder="1"/>
    <xf numFmtId="4" fontId="10" fillId="4" borderId="8" xfId="0" applyNumberFormat="1" applyFont="1" applyFill="1" applyBorder="1"/>
    <xf numFmtId="4" fontId="10" fillId="0" borderId="4" xfId="0" applyNumberFormat="1" applyFont="1" applyBorder="1"/>
    <xf numFmtId="4" fontId="13" fillId="3" borderId="1" xfId="0" applyNumberFormat="1" applyFont="1" applyFill="1" applyBorder="1"/>
    <xf numFmtId="3" fontId="13" fillId="4" borderId="1" xfId="0" applyNumberFormat="1" applyFont="1" applyFill="1" applyBorder="1"/>
    <xf numFmtId="4" fontId="14" fillId="3" borderId="1" xfId="0" applyNumberFormat="1" applyFont="1" applyFill="1" applyBorder="1"/>
    <xf numFmtId="0" fontId="15" fillId="4" borderId="7" xfId="0" applyFont="1" applyFill="1" applyBorder="1" applyAlignment="1">
      <alignment wrapText="1"/>
    </xf>
    <xf numFmtId="0" fontId="10" fillId="4" borderId="1" xfId="0" applyFont="1" applyFill="1" applyBorder="1"/>
    <xf numFmtId="4" fontId="10" fillId="4" borderId="1" xfId="0" applyNumberFormat="1" applyFont="1" applyFill="1" applyBorder="1"/>
    <xf numFmtId="4" fontId="11" fillId="4" borderId="1" xfId="0" applyNumberFormat="1" applyFont="1" applyFill="1" applyBorder="1"/>
    <xf numFmtId="4" fontId="11" fillId="4" borderId="8" xfId="0" applyNumberFormat="1" applyFont="1" applyFill="1" applyBorder="1"/>
    <xf numFmtId="0" fontId="10" fillId="0" borderId="1" xfId="0" applyFont="1" applyBorder="1"/>
    <xf numFmtId="3" fontId="13" fillId="4" borderId="6" xfId="0" applyNumberFormat="1" applyFont="1" applyFill="1" applyBorder="1"/>
    <xf numFmtId="4" fontId="16" fillId="4" borderId="6" xfId="0" applyNumberFormat="1" applyFont="1" applyFill="1" applyBorder="1"/>
    <xf numFmtId="0" fontId="10" fillId="4" borderId="7" xfId="0" applyFont="1" applyFill="1" applyBorder="1"/>
    <xf numFmtId="4" fontId="10" fillId="4" borderId="7" xfId="0" applyNumberFormat="1" applyFont="1" applyFill="1" applyBorder="1"/>
    <xf numFmtId="4" fontId="11" fillId="4" borderId="7" xfId="0" applyNumberFormat="1" applyFont="1" applyFill="1" applyBorder="1"/>
    <xf numFmtId="3" fontId="10" fillId="4" borderId="7" xfId="0" applyNumberFormat="1" applyFont="1" applyFill="1" applyBorder="1"/>
    <xf numFmtId="4" fontId="10" fillId="3" borderId="7" xfId="0" applyNumberFormat="1" applyFont="1" applyFill="1" applyBorder="1"/>
    <xf numFmtId="49" fontId="10" fillId="4" borderId="1" xfId="0" applyNumberFormat="1" applyFont="1" applyFill="1" applyBorder="1"/>
    <xf numFmtId="4" fontId="17" fillId="4" borderId="0" xfId="0" applyNumberFormat="1" applyFont="1" applyFill="1"/>
    <xf numFmtId="3" fontId="11" fillId="4" borderId="4" xfId="0" applyNumberFormat="1" applyFont="1" applyFill="1" applyBorder="1"/>
    <xf numFmtId="49" fontId="10" fillId="4" borderId="3" xfId="0" applyNumberFormat="1" applyFont="1" applyFill="1" applyBorder="1"/>
    <xf numFmtId="3" fontId="11" fillId="4" borderId="8" xfId="0" applyNumberFormat="1" applyFont="1" applyFill="1" applyBorder="1"/>
    <xf numFmtId="4" fontId="10" fillId="4" borderId="3" xfId="0" applyNumberFormat="1" applyFont="1" applyFill="1" applyBorder="1"/>
    <xf numFmtId="4" fontId="10" fillId="3" borderId="4" xfId="0" applyNumberFormat="1" applyFont="1" applyFill="1" applyBorder="1"/>
    <xf numFmtId="49" fontId="18" fillId="3" borderId="3" xfId="0" applyNumberFormat="1" applyFont="1" applyFill="1" applyBorder="1"/>
    <xf numFmtId="4" fontId="10" fillId="3" borderId="8" xfId="0" applyNumberFormat="1" applyFont="1" applyFill="1" applyBorder="1"/>
    <xf numFmtId="3" fontId="10" fillId="3" borderId="8" xfId="0" applyNumberFormat="1" applyFont="1" applyFill="1" applyBorder="1"/>
    <xf numFmtId="3" fontId="11" fillId="3" borderId="8" xfId="0" applyNumberFormat="1" applyFont="1" applyFill="1" applyBorder="1"/>
    <xf numFmtId="4" fontId="10" fillId="3" borderId="3" xfId="0" applyNumberFormat="1" applyFont="1" applyFill="1" applyBorder="1"/>
    <xf numFmtId="4" fontId="10" fillId="3" borderId="6" xfId="0" applyNumberFormat="1" applyFont="1" applyFill="1" applyBorder="1"/>
    <xf numFmtId="3" fontId="10" fillId="3" borderId="1" xfId="0" applyNumberFormat="1" applyFont="1" applyFill="1" applyBorder="1"/>
    <xf numFmtId="164" fontId="14" fillId="3" borderId="4" xfId="0" applyNumberFormat="1" applyFont="1" applyFill="1" applyBorder="1" applyAlignment="1">
      <alignment wrapText="1"/>
    </xf>
    <xf numFmtId="3" fontId="15" fillId="0" borderId="3" xfId="0" applyNumberFormat="1" applyFont="1" applyBorder="1"/>
    <xf numFmtId="4" fontId="10" fillId="4" borderId="9" xfId="0" applyNumberFormat="1" applyFont="1" applyFill="1" applyBorder="1"/>
    <xf numFmtId="4" fontId="11" fillId="2" borderId="1" xfId="0" applyNumberFormat="1" applyFont="1" applyFill="1" applyBorder="1"/>
    <xf numFmtId="3" fontId="11" fillId="2" borderId="1" xfId="0" applyNumberFormat="1" applyFont="1" applyFill="1" applyBorder="1"/>
    <xf numFmtId="3" fontId="11" fillId="3" borderId="4" xfId="0" applyNumberFormat="1" applyFont="1" applyFill="1" applyBorder="1"/>
    <xf numFmtId="3" fontId="18" fillId="3" borderId="4" xfId="0" applyNumberFormat="1" applyFont="1" applyFill="1" applyBorder="1"/>
    <xf numFmtId="0" fontId="17" fillId="0" borderId="1" xfId="0" applyFont="1" applyBorder="1"/>
    <xf numFmtId="49" fontId="10" fillId="0" borderId="1" xfId="0" applyNumberFormat="1" applyFont="1" applyBorder="1"/>
    <xf numFmtId="3" fontId="10" fillId="4" borderId="0" xfId="0" applyNumberFormat="1" applyFont="1" applyFill="1"/>
    <xf numFmtId="3" fontId="10" fillId="0" borderId="11" xfId="0" applyNumberFormat="1" applyFont="1" applyBorder="1"/>
    <xf numFmtId="3" fontId="10" fillId="3" borderId="0" xfId="0" applyNumberFormat="1" applyFont="1" applyFill="1"/>
    <xf numFmtId="3" fontId="10" fillId="0" borderId="4" xfId="0" applyNumberFormat="1" applyFont="1" applyBorder="1"/>
    <xf numFmtId="0" fontId="17" fillId="0" borderId="7" xfId="0" applyFont="1" applyBorder="1"/>
    <xf numFmtId="49" fontId="11" fillId="3" borderId="0" xfId="0" applyNumberFormat="1" applyFont="1" applyFill="1" applyAlignment="1">
      <alignment horizontal="left"/>
    </xf>
    <xf numFmtId="4" fontId="10" fillId="0" borderId="0" xfId="0" applyNumberFormat="1" applyFont="1" applyAlignment="1">
      <alignment horizontal="right"/>
    </xf>
    <xf numFmtId="3" fontId="11" fillId="6" borderId="10" xfId="0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>
      <alignment horizontal="right"/>
    </xf>
    <xf numFmtId="4" fontId="10" fillId="3" borderId="7" xfId="0" applyNumberFormat="1" applyFont="1" applyFill="1" applyBorder="1" applyAlignment="1">
      <alignment horizontal="right"/>
    </xf>
    <xf numFmtId="3" fontId="11" fillId="7" borderId="12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 wrapText="1"/>
    </xf>
    <xf numFmtId="3" fontId="11" fillId="2" borderId="9" xfId="0" applyNumberFormat="1" applyFont="1" applyFill="1" applyBorder="1" applyAlignment="1">
      <alignment horizontal="right" wrapText="1"/>
    </xf>
    <xf numFmtId="3" fontId="11" fillId="4" borderId="4" xfId="0" applyNumberFormat="1" applyFont="1" applyFill="1" applyBorder="1" applyAlignment="1">
      <alignment horizontal="center" wrapText="1"/>
    </xf>
    <xf numFmtId="3" fontId="11" fillId="3" borderId="5" xfId="0" applyNumberFormat="1" applyFont="1" applyFill="1" applyBorder="1" applyAlignment="1">
      <alignment horizontal="right"/>
    </xf>
    <xf numFmtId="0" fontId="17" fillId="4" borderId="1" xfId="0" applyFont="1" applyFill="1" applyBorder="1"/>
    <xf numFmtId="4" fontId="10" fillId="4" borderId="2" xfId="0" applyNumberFormat="1" applyFont="1" applyFill="1" applyBorder="1"/>
    <xf numFmtId="3" fontId="10" fillId="4" borderId="2" xfId="0" applyNumberFormat="1" applyFont="1" applyFill="1" applyBorder="1"/>
    <xf numFmtId="4" fontId="10" fillId="3" borderId="2" xfId="0" applyNumberFormat="1" applyFont="1" applyFill="1" applyBorder="1" applyAlignment="1">
      <alignment horizontal="right"/>
    </xf>
    <xf numFmtId="3" fontId="10" fillId="4" borderId="13" xfId="0" applyNumberFormat="1" applyFont="1" applyFill="1" applyBorder="1"/>
    <xf numFmtId="3" fontId="10" fillId="2" borderId="6" xfId="0" applyNumberFormat="1" applyFont="1" applyFill="1" applyBorder="1"/>
    <xf numFmtId="0" fontId="10" fillId="4" borderId="6" xfId="0" applyFont="1" applyFill="1" applyBorder="1"/>
    <xf numFmtId="4" fontId="16" fillId="4" borderId="1" xfId="0" applyNumberFormat="1" applyFont="1" applyFill="1" applyBorder="1"/>
    <xf numFmtId="4" fontId="13" fillId="4" borderId="1" xfId="0" applyNumberFormat="1" applyFont="1" applyFill="1" applyBorder="1"/>
    <xf numFmtId="0" fontId="10" fillId="4" borderId="6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4" fontId="10" fillId="4" borderId="4" xfId="0" applyNumberFormat="1" applyFont="1" applyFill="1" applyBorder="1"/>
    <xf numFmtId="4" fontId="18" fillId="3" borderId="1" xfId="0" applyNumberFormat="1" applyFont="1" applyFill="1" applyBorder="1"/>
    <xf numFmtId="4" fontId="18" fillId="3" borderId="4" xfId="0" applyNumberFormat="1" applyFont="1" applyFill="1" applyBorder="1"/>
    <xf numFmtId="0" fontId="10" fillId="10" borderId="6" xfId="0" applyFont="1" applyFill="1" applyBorder="1"/>
    <xf numFmtId="4" fontId="10" fillId="10" borderId="1" xfId="0" applyNumberFormat="1" applyFont="1" applyFill="1" applyBorder="1"/>
    <xf numFmtId="4" fontId="10" fillId="10" borderId="4" xfId="0" applyNumberFormat="1" applyFont="1" applyFill="1" applyBorder="1"/>
    <xf numFmtId="3" fontId="10" fillId="10" borderId="4" xfId="0" applyNumberFormat="1" applyFont="1" applyFill="1" applyBorder="1"/>
    <xf numFmtId="0" fontId="12" fillId="3" borderId="1" xfId="0" applyFont="1" applyFill="1" applyBorder="1" applyAlignment="1">
      <alignment wrapText="1"/>
    </xf>
    <xf numFmtId="4" fontId="19" fillId="4" borderId="1" xfId="0" applyNumberFormat="1" applyFont="1" applyFill="1" applyBorder="1"/>
    <xf numFmtId="3" fontId="20" fillId="4" borderId="1" xfId="0" applyNumberFormat="1" applyFont="1" applyFill="1" applyBorder="1"/>
    <xf numFmtId="49" fontId="10" fillId="4" borderId="1" xfId="0" applyNumberFormat="1" applyFont="1" applyFill="1" applyBorder="1" applyAlignment="1">
      <alignment wrapText="1"/>
    </xf>
    <xf numFmtId="4" fontId="24" fillId="4" borderId="1" xfId="0" applyNumberFormat="1" applyFont="1" applyFill="1" applyBorder="1"/>
    <xf numFmtId="3" fontId="25" fillId="4" borderId="1" xfId="0" applyNumberFormat="1" applyFont="1" applyFill="1" applyBorder="1"/>
    <xf numFmtId="3" fontId="18" fillId="3" borderId="1" xfId="0" applyNumberFormat="1" applyFont="1" applyFill="1" applyBorder="1"/>
    <xf numFmtId="16" fontId="25" fillId="0" borderId="1" xfId="0" applyNumberFormat="1" applyFont="1" applyBorder="1" applyAlignment="1">
      <alignment wrapText="1"/>
    </xf>
    <xf numFmtId="3" fontId="17" fillId="3" borderId="0" xfId="0" applyNumberFormat="1" applyFont="1" applyFill="1"/>
    <xf numFmtId="3" fontId="10" fillId="3" borderId="11" xfId="0" applyNumberFormat="1" applyFont="1" applyFill="1" applyBorder="1"/>
    <xf numFmtId="3" fontId="10" fillId="3" borderId="17" xfId="0" applyNumberFormat="1" applyFont="1" applyFill="1" applyBorder="1"/>
    <xf numFmtId="0" fontId="27" fillId="3" borderId="0" xfId="0" applyFont="1" applyFill="1"/>
    <xf numFmtId="4" fontId="11" fillId="3" borderId="1" xfId="0" applyNumberFormat="1" applyFont="1" applyFill="1" applyBorder="1"/>
    <xf numFmtId="0" fontId="28" fillId="4" borderId="0" xfId="0" applyFont="1" applyFill="1"/>
    <xf numFmtId="0" fontId="18" fillId="3" borderId="1" xfId="0" applyFont="1" applyFill="1" applyBorder="1"/>
    <xf numFmtId="3" fontId="11" fillId="7" borderId="16" xfId="0" applyNumberFormat="1" applyFont="1" applyFill="1" applyBorder="1" applyAlignment="1">
      <alignment horizontal="right"/>
    </xf>
    <xf numFmtId="4" fontId="10" fillId="3" borderId="15" xfId="0" applyNumberFormat="1" applyFont="1" applyFill="1" applyBorder="1" applyAlignment="1">
      <alignment horizontal="right"/>
    </xf>
    <xf numFmtId="3" fontId="11" fillId="2" borderId="8" xfId="0" applyNumberFormat="1" applyFont="1" applyFill="1" applyBorder="1" applyAlignment="1">
      <alignment horizontal="right" wrapText="1"/>
    </xf>
    <xf numFmtId="0" fontId="32" fillId="3" borderId="6" xfId="0" applyFont="1" applyFill="1" applyBorder="1"/>
    <xf numFmtId="0" fontId="33" fillId="3" borderId="4" xfId="0" applyFont="1" applyFill="1" applyBorder="1" applyAlignment="1">
      <alignment horizontal="center" wrapText="1"/>
    </xf>
    <xf numFmtId="0" fontId="11" fillId="3" borderId="6" xfId="0" applyFont="1" applyFill="1" applyBorder="1"/>
    <xf numFmtId="0" fontId="11" fillId="4" borderId="6" xfId="0" applyFont="1" applyFill="1" applyBorder="1"/>
    <xf numFmtId="4" fontId="10" fillId="4" borderId="2" xfId="0" applyNumberFormat="1" applyFont="1" applyFill="1" applyBorder="1" applyAlignment="1">
      <alignment horizontal="right"/>
    </xf>
    <xf numFmtId="0" fontId="34" fillId="3" borderId="6" xfId="0" applyFont="1" applyFill="1" applyBorder="1" applyAlignment="1">
      <alignment wrapText="1"/>
    </xf>
    <xf numFmtId="0" fontId="18" fillId="3" borderId="6" xfId="0" applyFont="1" applyFill="1" applyBorder="1"/>
    <xf numFmtId="0" fontId="35" fillId="3" borderId="1" xfId="0" applyFont="1" applyFill="1" applyBorder="1" applyAlignment="1">
      <alignment wrapText="1"/>
    </xf>
    <xf numFmtId="3" fontId="10" fillId="4" borderId="19" xfId="0" applyNumberFormat="1" applyFont="1" applyFill="1" applyBorder="1"/>
    <xf numFmtId="3" fontId="14" fillId="4" borderId="2" xfId="0" applyNumberFormat="1" applyFont="1" applyFill="1" applyBorder="1"/>
    <xf numFmtId="3" fontId="10" fillId="3" borderId="21" xfId="0" applyNumberFormat="1" applyFont="1" applyFill="1" applyBorder="1"/>
    <xf numFmtId="3" fontId="16" fillId="3" borderId="1" xfId="0" applyNumberFormat="1" applyFont="1" applyFill="1" applyBorder="1"/>
    <xf numFmtId="0" fontId="31" fillId="3" borderId="1" xfId="0" applyFont="1" applyFill="1" applyBorder="1"/>
    <xf numFmtId="3" fontId="11" fillId="3" borderId="8" xfId="0" applyNumberFormat="1" applyFont="1" applyFill="1" applyBorder="1" applyAlignment="1">
      <alignment horizontal="right"/>
    </xf>
    <xf numFmtId="0" fontId="29" fillId="4" borderId="20" xfId="0" applyFont="1" applyFill="1" applyBorder="1"/>
    <xf numFmtId="0" fontId="29" fillId="0" borderId="23" xfId="0" applyFont="1" applyBorder="1"/>
    <xf numFmtId="3" fontId="11" fillId="3" borderId="6" xfId="0" applyNumberFormat="1" applyFont="1" applyFill="1" applyBorder="1"/>
    <xf numFmtId="3" fontId="2" fillId="5" borderId="24" xfId="0" applyNumberFormat="1" applyFont="1" applyFill="1" applyBorder="1" applyAlignment="1">
      <alignment horizontal="right"/>
    </xf>
    <xf numFmtId="3" fontId="10" fillId="0" borderId="25" xfId="0" applyNumberFormat="1" applyFont="1" applyBorder="1"/>
    <xf numFmtId="3" fontId="37" fillId="4" borderId="1" xfId="0" applyNumberFormat="1" applyFont="1" applyFill="1" applyBorder="1"/>
    <xf numFmtId="3" fontId="38" fillId="4" borderId="18" xfId="0" applyNumberFormat="1" applyFont="1" applyFill="1" applyBorder="1"/>
    <xf numFmtId="3" fontId="39" fillId="5" borderId="5" xfId="0" applyNumberFormat="1" applyFont="1" applyFill="1" applyBorder="1" applyAlignment="1">
      <alignment horizontal="center"/>
    </xf>
    <xf numFmtId="0" fontId="39" fillId="0" borderId="22" xfId="0" applyFont="1" applyBorder="1" applyAlignment="1">
      <alignment horizontal="left" vertical="top" wrapText="1"/>
    </xf>
    <xf numFmtId="3" fontId="37" fillId="0" borderId="4" xfId="0" applyNumberFormat="1" applyFont="1" applyBorder="1"/>
    <xf numFmtId="3" fontId="40" fillId="0" borderId="4" xfId="0" applyNumberFormat="1" applyFont="1" applyBorder="1"/>
    <xf numFmtId="3" fontId="39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6E8F-AB43-46A7-8A2C-E79A60D291D5}">
  <sheetPr>
    <tabColor rgb="FFFF0000"/>
    <pageSetUpPr fitToPage="1"/>
  </sheetPr>
  <dimension ref="A1:Q70"/>
  <sheetViews>
    <sheetView tabSelected="1" zoomScale="40" zoomScaleNormal="40" zoomScaleSheetLayoutView="10" workbookViewId="0">
      <selection activeCell="B11" sqref="B11"/>
    </sheetView>
  </sheetViews>
  <sheetFormatPr defaultColWidth="9.140625" defaultRowHeight="33" x14ac:dyDescent="0.6"/>
  <cols>
    <col min="1" max="1" width="20.85546875" style="5" customWidth="1"/>
    <col min="2" max="2" width="153.7109375" style="5" customWidth="1"/>
    <col min="3" max="3" width="27" style="5" hidden="1" customWidth="1"/>
    <col min="4" max="4" width="27.7109375" style="5" hidden="1" customWidth="1"/>
    <col min="5" max="5" width="28" style="5" hidden="1" customWidth="1"/>
    <col min="6" max="6" width="26.7109375" style="62" hidden="1" customWidth="1"/>
    <col min="7" max="7" width="29.28515625" style="60" hidden="1" customWidth="1"/>
    <col min="8" max="8" width="27.7109375" style="59" hidden="1" customWidth="1"/>
    <col min="9" max="9" width="29.28515625" style="60" hidden="1" customWidth="1"/>
    <col min="10" max="10" width="24.5703125" style="16" hidden="1" customWidth="1"/>
    <col min="11" max="11" width="27.42578125" style="60" hidden="1" customWidth="1"/>
    <col min="12" max="12" width="131.140625" style="61" customWidth="1"/>
    <col min="13" max="13" width="51.85546875" style="5" customWidth="1"/>
    <col min="14" max="14" width="28.28515625" style="5" customWidth="1"/>
    <col min="15" max="15" width="146.5703125" style="5" customWidth="1"/>
    <col min="16" max="16384" width="9.140625" style="5"/>
  </cols>
  <sheetData>
    <row r="1" spans="1:17" ht="139.5" customHeight="1" x14ac:dyDescent="1.35">
      <c r="A1" s="162">
        <v>45490</v>
      </c>
      <c r="B1" s="180" t="s">
        <v>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2" t="s">
        <v>2</v>
      </c>
      <c r="I1" s="3" t="s">
        <v>3</v>
      </c>
      <c r="J1" s="4" t="s">
        <v>4</v>
      </c>
      <c r="K1" s="63" t="s">
        <v>5</v>
      </c>
      <c r="L1" s="1" t="s">
        <v>6</v>
      </c>
      <c r="M1" s="174" t="s">
        <v>7</v>
      </c>
      <c r="N1" s="65"/>
      <c r="O1" s="194" t="s">
        <v>8</v>
      </c>
    </row>
    <row r="2" spans="1:17" s="11" customFormat="1" ht="42.75" x14ac:dyDescent="0.8">
      <c r="A2" s="67"/>
      <c r="B2" s="169" t="s">
        <v>9</v>
      </c>
      <c r="C2" s="69">
        <v>7381</v>
      </c>
      <c r="D2" s="69">
        <v>4084.5</v>
      </c>
      <c r="E2" s="69">
        <v>0</v>
      </c>
      <c r="F2" s="70">
        <v>2535</v>
      </c>
      <c r="G2" s="71">
        <v>-500</v>
      </c>
      <c r="H2" s="72">
        <v>2035</v>
      </c>
      <c r="I2" s="73">
        <v>0</v>
      </c>
      <c r="J2" s="74">
        <f>437+724</f>
        <v>1161</v>
      </c>
      <c r="K2" s="75">
        <f t="shared" ref="K2:K13" si="0">H2+I2</f>
        <v>2035</v>
      </c>
      <c r="L2" s="76"/>
      <c r="M2" s="72">
        <v>3300</v>
      </c>
      <c r="N2" s="72"/>
      <c r="O2" s="77"/>
    </row>
    <row r="3" spans="1:17" s="11" customFormat="1" ht="42.75" x14ac:dyDescent="0.8">
      <c r="A3" s="78"/>
      <c r="B3" s="155" t="s">
        <v>10</v>
      </c>
      <c r="C3" s="69"/>
      <c r="D3" s="69"/>
      <c r="E3" s="69"/>
      <c r="F3" s="70"/>
      <c r="G3" s="71"/>
      <c r="H3" s="72"/>
      <c r="I3" s="79"/>
      <c r="J3" s="80"/>
      <c r="K3" s="75"/>
      <c r="L3" s="81"/>
      <c r="M3" s="72">
        <v>4364.04</v>
      </c>
      <c r="N3" s="72"/>
      <c r="O3" s="198" t="s">
        <v>11</v>
      </c>
    </row>
    <row r="4" spans="1:17" s="11" customFormat="1" ht="42.75" x14ac:dyDescent="0.8">
      <c r="A4" s="78"/>
      <c r="B4" s="166"/>
      <c r="C4" s="69"/>
      <c r="D4" s="69"/>
      <c r="E4" s="69"/>
      <c r="F4" s="70"/>
      <c r="G4" s="71"/>
      <c r="H4" s="72"/>
      <c r="I4" s="79"/>
      <c r="J4" s="80"/>
      <c r="K4" s="75"/>
      <c r="L4" s="81"/>
      <c r="M4" s="82"/>
      <c r="N4" s="82"/>
      <c r="O4" s="160"/>
    </row>
    <row r="5" spans="1:17" s="11" customFormat="1" ht="42.75" x14ac:dyDescent="0.8">
      <c r="A5" s="78"/>
      <c r="B5" s="68" t="s">
        <v>12</v>
      </c>
      <c r="C5" s="69"/>
      <c r="D5" s="69"/>
      <c r="E5" s="69"/>
      <c r="F5" s="70"/>
      <c r="G5" s="71"/>
      <c r="H5" s="72"/>
      <c r="I5" s="79"/>
      <c r="J5" s="80"/>
      <c r="K5" s="75"/>
      <c r="L5" s="81"/>
      <c r="M5" s="167">
        <f>SUM(M2:M3)</f>
        <v>7664.04</v>
      </c>
      <c r="N5" s="84"/>
      <c r="O5" s="83"/>
    </row>
    <row r="6" spans="1:17" s="11" customFormat="1" ht="42.75" x14ac:dyDescent="0.8">
      <c r="A6" s="78"/>
      <c r="B6" s="169" t="s">
        <v>13</v>
      </c>
      <c r="C6" s="69"/>
      <c r="D6" s="69"/>
      <c r="E6" s="69"/>
      <c r="F6" s="70"/>
      <c r="G6" s="71"/>
      <c r="H6" s="72"/>
      <c r="I6" s="79"/>
      <c r="J6" s="80"/>
      <c r="K6" s="75"/>
      <c r="L6" s="81"/>
      <c r="M6" s="149">
        <f>SUM(M5-M23)</f>
        <v>6364.04</v>
      </c>
      <c r="N6" s="84"/>
      <c r="O6" s="193" t="s">
        <v>14</v>
      </c>
      <c r="P6" s="168"/>
      <c r="Q6" s="168"/>
    </row>
    <row r="7" spans="1:17" s="11" customFormat="1" ht="42.75" x14ac:dyDescent="0.8">
      <c r="A7" s="85"/>
      <c r="B7" s="86" t="s">
        <v>15</v>
      </c>
      <c r="C7" s="87">
        <v>16783</v>
      </c>
      <c r="D7" s="87">
        <v>15575</v>
      </c>
      <c r="E7" s="88">
        <v>4147</v>
      </c>
      <c r="F7" s="77">
        <v>8573</v>
      </c>
      <c r="G7" s="71">
        <v>1427</v>
      </c>
      <c r="H7" s="87">
        <v>10000</v>
      </c>
      <c r="I7" s="79">
        <v>4385</v>
      </c>
      <c r="J7" s="80">
        <f>4459+988</f>
        <v>5447</v>
      </c>
      <c r="K7" s="75">
        <f t="shared" si="0"/>
        <v>14385</v>
      </c>
      <c r="L7" s="81"/>
      <c r="M7" s="72">
        <v>400</v>
      </c>
      <c r="N7" s="72"/>
      <c r="O7" s="77"/>
    </row>
    <row r="8" spans="1:17" s="11" customFormat="1" ht="42.75" x14ac:dyDescent="0.8">
      <c r="A8" s="86"/>
      <c r="B8" s="86" t="s">
        <v>16</v>
      </c>
      <c r="C8" s="80"/>
      <c r="D8" s="80"/>
      <c r="E8" s="89"/>
      <c r="F8" s="79"/>
      <c r="G8" s="79"/>
      <c r="H8" s="87">
        <v>0</v>
      </c>
      <c r="I8" s="79">
        <v>2500</v>
      </c>
      <c r="J8" s="80">
        <f>957+162</f>
        <v>1119</v>
      </c>
      <c r="K8" s="75">
        <f t="shared" si="0"/>
        <v>2500</v>
      </c>
      <c r="L8" s="81"/>
      <c r="M8" s="72">
        <v>90</v>
      </c>
      <c r="N8" s="72"/>
      <c r="O8" s="77"/>
    </row>
    <row r="9" spans="1:17" ht="42.75" x14ac:dyDescent="0.8">
      <c r="A9" s="90"/>
      <c r="B9" s="90" t="s">
        <v>17</v>
      </c>
      <c r="C9" s="69">
        <f>2257.72+132.17</f>
        <v>2389.89</v>
      </c>
      <c r="D9" s="69">
        <f>2284.67+55.12</f>
        <v>2339.79</v>
      </c>
      <c r="E9" s="69">
        <f>1513.16+22.07</f>
        <v>1535.23</v>
      </c>
      <c r="F9" s="70">
        <v>2300</v>
      </c>
      <c r="G9" s="71">
        <v>700</v>
      </c>
      <c r="H9" s="72">
        <v>3000</v>
      </c>
      <c r="I9" s="91">
        <v>-1200</v>
      </c>
      <c r="J9" s="92">
        <f>370.33+150.84+402.5</f>
        <v>923.67</v>
      </c>
      <c r="K9" s="75">
        <f t="shared" si="0"/>
        <v>1800</v>
      </c>
      <c r="L9" s="81">
        <v>50</v>
      </c>
      <c r="M9" s="72">
        <v>100</v>
      </c>
      <c r="N9" s="72"/>
      <c r="O9" s="77" t="s">
        <v>65</v>
      </c>
    </row>
    <row r="10" spans="1:17" s="11" customFormat="1" ht="42.75" x14ac:dyDescent="0.8">
      <c r="A10" s="93"/>
      <c r="B10" s="93" t="s">
        <v>18</v>
      </c>
      <c r="C10" s="94">
        <f>1829+270</f>
        <v>2099</v>
      </c>
      <c r="D10" s="94">
        <f>846+267.5</f>
        <v>1113.5</v>
      </c>
      <c r="E10" s="95">
        <v>705</v>
      </c>
      <c r="F10" s="96">
        <v>0</v>
      </c>
      <c r="G10" s="71">
        <v>500</v>
      </c>
      <c r="H10" s="94">
        <v>500</v>
      </c>
      <c r="I10" s="73">
        <v>900</v>
      </c>
      <c r="J10" s="92">
        <f>50+50</f>
        <v>100</v>
      </c>
      <c r="K10" s="75">
        <f t="shared" si="0"/>
        <v>1400</v>
      </c>
      <c r="L10" s="81"/>
      <c r="M10" s="97">
        <v>64.17</v>
      </c>
      <c r="N10" s="97"/>
      <c r="O10" s="77"/>
    </row>
    <row r="11" spans="1:17" s="11" customFormat="1" ht="42.75" x14ac:dyDescent="0.8">
      <c r="A11" s="86"/>
      <c r="B11" s="86" t="s">
        <v>19</v>
      </c>
      <c r="C11" s="87">
        <v>1558.16</v>
      </c>
      <c r="D11" s="87">
        <v>931.34</v>
      </c>
      <c r="E11" s="87">
        <v>1154.01</v>
      </c>
      <c r="F11" s="77">
        <v>1000</v>
      </c>
      <c r="G11" s="71">
        <v>1000</v>
      </c>
      <c r="H11" s="87">
        <v>2000</v>
      </c>
      <c r="I11" s="73">
        <v>0</v>
      </c>
      <c r="J11" s="92">
        <v>351.95</v>
      </c>
      <c r="K11" s="75">
        <f t="shared" si="0"/>
        <v>2000</v>
      </c>
      <c r="L11" s="81"/>
      <c r="M11" s="97">
        <v>105</v>
      </c>
      <c r="N11" s="97"/>
      <c r="O11" s="77"/>
    </row>
    <row r="12" spans="1:17" s="11" customFormat="1" ht="38.25" customHeight="1" x14ac:dyDescent="0.8">
      <c r="A12" s="98"/>
      <c r="B12" s="98" t="s">
        <v>20</v>
      </c>
      <c r="C12" s="87">
        <v>0</v>
      </c>
      <c r="D12" s="87">
        <v>0</v>
      </c>
      <c r="E12" s="87">
        <v>0</v>
      </c>
      <c r="F12" s="77">
        <v>0</v>
      </c>
      <c r="G12" s="71">
        <f>F12/2</f>
        <v>0</v>
      </c>
      <c r="H12" s="87">
        <v>0</v>
      </c>
      <c r="I12" s="73">
        <v>0</v>
      </c>
      <c r="J12" s="74">
        <v>1000</v>
      </c>
      <c r="K12" s="75">
        <f t="shared" si="0"/>
        <v>0</v>
      </c>
      <c r="L12" s="99">
        <v>92.79</v>
      </c>
      <c r="M12" s="97">
        <v>150</v>
      </c>
      <c r="N12" s="97"/>
      <c r="O12" s="77"/>
    </row>
    <row r="13" spans="1:17" s="11" customFormat="1" ht="42.75" x14ac:dyDescent="0.8">
      <c r="A13" s="98"/>
      <c r="B13" s="158" t="s">
        <v>21</v>
      </c>
      <c r="C13" s="87">
        <v>104432</v>
      </c>
      <c r="D13" s="87">
        <v>110149</v>
      </c>
      <c r="E13" s="87">
        <v>118000</v>
      </c>
      <c r="F13" s="77">
        <v>119776</v>
      </c>
      <c r="G13" s="100">
        <v>11233</v>
      </c>
      <c r="H13" s="87">
        <v>131009</v>
      </c>
      <c r="I13" s="73">
        <v>12315</v>
      </c>
      <c r="J13" s="74">
        <v>71662</v>
      </c>
      <c r="K13" s="75">
        <f t="shared" si="0"/>
        <v>143324</v>
      </c>
      <c r="L13" s="81"/>
      <c r="M13" s="72">
        <v>0</v>
      </c>
      <c r="N13" s="72"/>
      <c r="O13" s="77" t="s">
        <v>66</v>
      </c>
    </row>
    <row r="14" spans="1:17" s="11" customFormat="1" ht="42.75" x14ac:dyDescent="0.8">
      <c r="A14" s="101"/>
      <c r="B14" s="101" t="s">
        <v>22</v>
      </c>
      <c r="C14" s="80"/>
      <c r="D14" s="80"/>
      <c r="E14" s="80"/>
      <c r="F14" s="79"/>
      <c r="G14" s="102"/>
      <c r="H14" s="103"/>
      <c r="I14" s="79"/>
      <c r="J14" s="74"/>
      <c r="K14" s="75"/>
      <c r="L14" s="69">
        <v>28.28</v>
      </c>
      <c r="M14" s="104">
        <v>28.28</v>
      </c>
      <c r="N14" s="104"/>
      <c r="O14" s="77"/>
    </row>
    <row r="15" spans="1:17" s="11" customFormat="1" ht="42.75" x14ac:dyDescent="0.8">
      <c r="A15" s="101"/>
      <c r="B15" s="101" t="s">
        <v>23</v>
      </c>
      <c r="C15" s="80"/>
      <c r="D15" s="80"/>
      <c r="E15" s="80"/>
      <c r="F15" s="79"/>
      <c r="G15" s="102"/>
      <c r="H15" s="103"/>
      <c r="I15" s="79"/>
      <c r="J15" s="74"/>
      <c r="K15" s="75"/>
      <c r="L15" s="69"/>
      <c r="M15" s="104">
        <v>50</v>
      </c>
      <c r="N15" s="104"/>
      <c r="O15" s="192" t="s">
        <v>24</v>
      </c>
    </row>
    <row r="16" spans="1:17" s="11" customFormat="1" ht="42.75" x14ac:dyDescent="0.8">
      <c r="A16" s="101"/>
      <c r="B16" s="101" t="s">
        <v>25</v>
      </c>
      <c r="C16" s="80"/>
      <c r="D16" s="80"/>
      <c r="E16" s="80"/>
      <c r="F16" s="79"/>
      <c r="G16" s="102"/>
      <c r="H16" s="103"/>
      <c r="I16" s="79"/>
      <c r="J16" s="74"/>
      <c r="K16" s="75"/>
      <c r="L16" s="69">
        <v>1250</v>
      </c>
      <c r="M16" s="104">
        <v>3750</v>
      </c>
      <c r="N16" s="104"/>
      <c r="O16" s="157"/>
    </row>
    <row r="17" spans="1:15" s="11" customFormat="1" ht="42" customHeight="1" x14ac:dyDescent="0.8">
      <c r="A17" s="101"/>
      <c r="B17" s="105" t="s">
        <v>26</v>
      </c>
      <c r="C17" s="106"/>
      <c r="D17" s="106"/>
      <c r="E17" s="106"/>
      <c r="F17" s="107"/>
      <c r="G17" s="108"/>
      <c r="H17" s="109"/>
      <c r="I17" s="107"/>
      <c r="J17" s="110">
        <v>1825.15</v>
      </c>
      <c r="K17" s="111"/>
      <c r="L17" s="104"/>
      <c r="M17" s="112">
        <f>SUM(M7:M16)</f>
        <v>4737.45</v>
      </c>
      <c r="N17" s="112"/>
      <c r="O17" s="77"/>
    </row>
    <row r="18" spans="1:15" ht="42.75" x14ac:dyDescent="0.8">
      <c r="A18" s="113"/>
      <c r="B18" s="105" t="s">
        <v>27</v>
      </c>
      <c r="C18" s="89">
        <f>SUM(C9:C13)</f>
        <v>110479.05</v>
      </c>
      <c r="D18" s="89">
        <f>SUM(D9:D13)</f>
        <v>114533.63</v>
      </c>
      <c r="E18" s="89">
        <f>SUM(E9:E13)</f>
        <v>121394.24000000001</v>
      </c>
      <c r="F18" s="102">
        <f>SUM(F9:F13)</f>
        <v>123076</v>
      </c>
      <c r="G18" s="102">
        <f>SUM(G9:G13)</f>
        <v>13433</v>
      </c>
      <c r="H18" s="103">
        <v>148544</v>
      </c>
      <c r="I18" s="114">
        <f>SUM(I9:I13)</f>
        <v>12015</v>
      </c>
      <c r="J18" s="115">
        <f>SUM(J2:J17)</f>
        <v>83589.76999999999</v>
      </c>
      <c r="K18" s="116">
        <f>SUM(K2:K13)</f>
        <v>167444</v>
      </c>
      <c r="L18" s="117"/>
      <c r="M18" s="150">
        <f>SUM(M6-M17)</f>
        <v>1626.5900000000001</v>
      </c>
      <c r="N18" s="118"/>
      <c r="O18" s="100"/>
    </row>
    <row r="19" spans="1:15" ht="42.75" x14ac:dyDescent="0.8">
      <c r="A19" s="119"/>
      <c r="B19" s="120"/>
      <c r="C19" s="120"/>
      <c r="D19" s="120"/>
      <c r="E19" s="120"/>
      <c r="F19" s="120"/>
      <c r="G19" s="120"/>
      <c r="H19" s="69"/>
      <c r="I19" s="120"/>
      <c r="J19" s="69"/>
      <c r="K19" s="121"/>
      <c r="L19" s="122"/>
      <c r="M19" s="183"/>
      <c r="N19" s="183"/>
      <c r="O19" s="124"/>
    </row>
    <row r="20" spans="1:15" ht="83.25" x14ac:dyDescent="0.8">
      <c r="A20" s="125"/>
      <c r="B20" s="126"/>
      <c r="C20" s="127"/>
      <c r="D20" s="127"/>
      <c r="E20" s="127"/>
      <c r="F20" s="128" t="s">
        <v>28</v>
      </c>
      <c r="G20" s="129" t="s">
        <v>29</v>
      </c>
      <c r="H20" s="130" t="s">
        <v>30</v>
      </c>
      <c r="I20" s="131" t="s">
        <v>29</v>
      </c>
      <c r="J20" s="132" t="s">
        <v>4</v>
      </c>
      <c r="K20" s="133" t="s">
        <v>5</v>
      </c>
      <c r="L20" s="134"/>
      <c r="M20" s="135" t="s">
        <v>1</v>
      </c>
      <c r="N20" s="135"/>
      <c r="O20" s="194" t="s">
        <v>8</v>
      </c>
    </row>
    <row r="21" spans="1:15" ht="42.75" x14ac:dyDescent="0.8">
      <c r="A21" s="125"/>
      <c r="B21" s="126"/>
      <c r="C21" s="127"/>
      <c r="D21" s="127"/>
      <c r="E21" s="127"/>
      <c r="F21" s="128"/>
      <c r="G21" s="170"/>
      <c r="H21" s="171"/>
      <c r="I21" s="131"/>
      <c r="J21" s="132"/>
      <c r="K21" s="172"/>
      <c r="L21" s="134"/>
      <c r="M21" s="135"/>
      <c r="N21" s="186"/>
      <c r="O21" s="190"/>
    </row>
    <row r="22" spans="1:15" ht="42.75" x14ac:dyDescent="0.8">
      <c r="A22" s="136"/>
      <c r="B22" s="173" t="s">
        <v>31</v>
      </c>
      <c r="C22" s="137">
        <v>71550.789999999994</v>
      </c>
      <c r="D22" s="137">
        <v>91889.06</v>
      </c>
      <c r="E22" s="137">
        <v>91489.85</v>
      </c>
      <c r="F22" s="70">
        <v>96000</v>
      </c>
      <c r="G22" s="138">
        <v>6500</v>
      </c>
      <c r="H22" s="139">
        <v>83230.880000000005</v>
      </c>
      <c r="I22" s="140">
        <v>6169</v>
      </c>
      <c r="J22" s="87">
        <f>30902.29-7777.84</f>
        <v>23124.45</v>
      </c>
      <c r="K22" s="141">
        <f t="shared" ref="K22:K31" si="1">H22+I22</f>
        <v>89399.88</v>
      </c>
      <c r="L22" s="69"/>
      <c r="M22" s="184">
        <v>3700</v>
      </c>
      <c r="N22" s="189"/>
      <c r="O22" s="191"/>
    </row>
    <row r="23" spans="1:15" ht="42.75" x14ac:dyDescent="0.8">
      <c r="A23" s="136"/>
      <c r="B23" s="185" t="s">
        <v>32</v>
      </c>
      <c r="C23" s="137">
        <v>0</v>
      </c>
      <c r="D23" s="137">
        <v>74.45</v>
      </c>
      <c r="E23" s="137">
        <v>43.6</v>
      </c>
      <c r="F23" s="70">
        <v>100</v>
      </c>
      <c r="G23" s="138"/>
      <c r="H23" s="139">
        <v>19269.12</v>
      </c>
      <c r="I23" s="140">
        <v>730.88</v>
      </c>
      <c r="J23" s="143">
        <v>5104.32</v>
      </c>
      <c r="K23" s="141">
        <f t="shared" si="1"/>
        <v>20000</v>
      </c>
      <c r="L23" s="69"/>
      <c r="M23" s="163">
        <v>1300</v>
      </c>
      <c r="N23" s="165"/>
      <c r="O23" s="195" t="s">
        <v>64</v>
      </c>
    </row>
    <row r="24" spans="1:15" ht="42.75" x14ac:dyDescent="0.8">
      <c r="A24" s="136"/>
      <c r="B24" s="179" t="s">
        <v>33</v>
      </c>
      <c r="C24" s="137"/>
      <c r="D24" s="137"/>
      <c r="E24" s="137"/>
      <c r="F24" s="70"/>
      <c r="G24" s="138"/>
      <c r="H24" s="139"/>
      <c r="I24" s="140"/>
      <c r="J24" s="143"/>
      <c r="K24" s="141"/>
      <c r="L24" s="69"/>
      <c r="M24" s="161">
        <f>SUM(M22:M23)</f>
        <v>5000</v>
      </c>
      <c r="N24" s="123"/>
      <c r="O24" s="188"/>
    </row>
    <row r="25" spans="1:15" s="11" customFormat="1" ht="42.75" x14ac:dyDescent="0.8">
      <c r="A25" s="136"/>
      <c r="B25" s="176"/>
      <c r="C25" s="137"/>
      <c r="D25" s="137"/>
      <c r="E25" s="137"/>
      <c r="F25" s="77"/>
      <c r="G25" s="138"/>
      <c r="H25" s="177"/>
      <c r="I25" s="140"/>
      <c r="J25" s="143"/>
      <c r="K25" s="73"/>
      <c r="L25" s="87"/>
      <c r="M25" s="182"/>
      <c r="N25" s="181"/>
      <c r="O25" s="187"/>
    </row>
    <row r="26" spans="1:15" s="11" customFormat="1" ht="42.75" x14ac:dyDescent="0.8">
      <c r="A26" s="136"/>
      <c r="B26" s="176" t="s">
        <v>34</v>
      </c>
      <c r="C26" s="137"/>
      <c r="D26" s="137"/>
      <c r="E26" s="137"/>
      <c r="F26" s="77"/>
      <c r="G26" s="138"/>
      <c r="H26" s="177"/>
      <c r="I26" s="140"/>
      <c r="J26" s="143"/>
      <c r="K26" s="73"/>
      <c r="L26" s="87"/>
      <c r="M26" s="182"/>
      <c r="N26" s="181"/>
      <c r="O26" s="187"/>
    </row>
    <row r="27" spans="1:15" ht="42.75" x14ac:dyDescent="0.8">
      <c r="A27" s="136"/>
      <c r="B27" s="142" t="s">
        <v>35</v>
      </c>
      <c r="C27" s="137">
        <v>650</v>
      </c>
      <c r="D27" s="137">
        <v>650</v>
      </c>
      <c r="E27" s="137">
        <v>650</v>
      </c>
      <c r="F27" s="70">
        <v>650</v>
      </c>
      <c r="G27" s="138"/>
      <c r="H27" s="139">
        <v>650</v>
      </c>
      <c r="I27" s="140">
        <v>0</v>
      </c>
      <c r="J27" s="144"/>
      <c r="K27" s="141">
        <f t="shared" si="1"/>
        <v>650</v>
      </c>
      <c r="L27" s="69"/>
      <c r="M27" s="72">
        <v>1600</v>
      </c>
      <c r="N27" s="164"/>
      <c r="O27" s="196" t="s">
        <v>36</v>
      </c>
    </row>
    <row r="28" spans="1:15" ht="37.5" customHeight="1" x14ac:dyDescent="0.8">
      <c r="A28" s="86"/>
      <c r="B28" s="142" t="s">
        <v>37</v>
      </c>
      <c r="C28" s="137">
        <v>1032</v>
      </c>
      <c r="D28" s="137">
        <v>1781</v>
      </c>
      <c r="E28" s="137">
        <v>1233</v>
      </c>
      <c r="F28" s="70">
        <v>1644</v>
      </c>
      <c r="G28" s="138">
        <v>-1096</v>
      </c>
      <c r="H28" s="139">
        <v>548</v>
      </c>
      <c r="I28" s="140">
        <v>7124</v>
      </c>
      <c r="J28" s="87">
        <f>137+137</f>
        <v>274</v>
      </c>
      <c r="K28" s="141">
        <f t="shared" si="1"/>
        <v>7672</v>
      </c>
      <c r="L28" s="69"/>
      <c r="M28" s="72">
        <v>1400</v>
      </c>
      <c r="N28" s="104"/>
      <c r="O28" s="197" t="s">
        <v>38</v>
      </c>
    </row>
    <row r="29" spans="1:15" ht="38.25" customHeight="1" x14ac:dyDescent="0.8">
      <c r="A29" s="136"/>
      <c r="B29" s="142" t="s">
        <v>39</v>
      </c>
      <c r="C29" s="146">
        <v>1083.99</v>
      </c>
      <c r="D29" s="146">
        <v>1447.4</v>
      </c>
      <c r="E29" s="146">
        <v>245.94</v>
      </c>
      <c r="F29" s="70">
        <v>500</v>
      </c>
      <c r="G29" s="138"/>
      <c r="H29" s="147">
        <v>500</v>
      </c>
      <c r="I29" s="140">
        <v>500</v>
      </c>
      <c r="J29" s="143">
        <v>450</v>
      </c>
      <c r="K29" s="141">
        <f t="shared" si="1"/>
        <v>1000</v>
      </c>
      <c r="L29" s="69"/>
      <c r="M29" s="72">
        <v>250</v>
      </c>
      <c r="N29" s="104"/>
      <c r="O29" s="197" t="s">
        <v>40</v>
      </c>
    </row>
    <row r="30" spans="1:15" ht="42.75" x14ac:dyDescent="0.8">
      <c r="A30" s="136"/>
      <c r="B30" s="145" t="s">
        <v>41</v>
      </c>
      <c r="C30" s="137">
        <v>54.32</v>
      </c>
      <c r="D30" s="137">
        <v>59.19</v>
      </c>
      <c r="E30" s="137">
        <v>17.13</v>
      </c>
      <c r="F30" s="70">
        <v>100</v>
      </c>
      <c r="G30" s="138"/>
      <c r="H30" s="139">
        <v>100</v>
      </c>
      <c r="I30" s="140">
        <v>0</v>
      </c>
      <c r="J30" s="143">
        <v>21.6</v>
      </c>
      <c r="K30" s="141">
        <f t="shared" si="1"/>
        <v>100</v>
      </c>
      <c r="L30" s="69"/>
      <c r="M30" s="72">
        <v>200</v>
      </c>
      <c r="N30" s="104"/>
      <c r="O30" s="197" t="s">
        <v>42</v>
      </c>
    </row>
    <row r="31" spans="1:15" ht="42.75" x14ac:dyDescent="0.8">
      <c r="A31" s="86"/>
      <c r="B31" s="142" t="s">
        <v>43</v>
      </c>
      <c r="C31" s="137"/>
      <c r="D31" s="137"/>
      <c r="E31" s="137"/>
      <c r="F31" s="70"/>
      <c r="G31" s="138"/>
      <c r="H31" s="139">
        <v>100</v>
      </c>
      <c r="I31" s="140">
        <v>0</v>
      </c>
      <c r="J31" s="143">
        <v>52.2</v>
      </c>
      <c r="K31" s="141">
        <f t="shared" si="1"/>
        <v>100</v>
      </c>
      <c r="L31" s="69"/>
      <c r="M31" s="72">
        <v>150</v>
      </c>
      <c r="N31" s="104"/>
      <c r="O31" s="197" t="s">
        <v>44</v>
      </c>
    </row>
    <row r="32" spans="1:15" ht="42.75" x14ac:dyDescent="0.8">
      <c r="A32" s="136"/>
      <c r="B32" s="175" t="s">
        <v>45</v>
      </c>
      <c r="C32" s="137"/>
      <c r="D32" s="137"/>
      <c r="E32" s="137"/>
      <c r="F32" s="70"/>
      <c r="G32" s="138"/>
      <c r="H32" s="139"/>
      <c r="I32" s="140"/>
      <c r="J32" s="143"/>
      <c r="K32" s="141"/>
      <c r="L32" s="72"/>
      <c r="M32" s="167">
        <f>SUM(M27:M31)</f>
        <v>3600</v>
      </c>
      <c r="N32" s="104"/>
      <c r="O32" s="124"/>
    </row>
    <row r="33" spans="1:17" ht="76.5" x14ac:dyDescent="0.8">
      <c r="A33" s="136"/>
      <c r="B33" s="178" t="s">
        <v>46</v>
      </c>
      <c r="C33" s="137"/>
      <c r="D33" s="137"/>
      <c r="E33" s="137"/>
      <c r="F33" s="70"/>
      <c r="G33" s="138"/>
      <c r="H33" s="139"/>
      <c r="I33" s="140"/>
      <c r="J33" s="143"/>
      <c r="K33" s="141"/>
      <c r="L33" s="72"/>
      <c r="M33" s="149">
        <f>SUM(M24-M32)</f>
        <v>1400</v>
      </c>
      <c r="N33" s="150"/>
      <c r="O33" s="124"/>
    </row>
    <row r="34" spans="1:17" ht="42.75" x14ac:dyDescent="0.8">
      <c r="A34" s="136"/>
      <c r="B34" s="142"/>
      <c r="C34" s="137"/>
      <c r="D34" s="137"/>
      <c r="E34" s="137"/>
      <c r="F34" s="70"/>
      <c r="G34" s="138"/>
      <c r="H34" s="139"/>
      <c r="I34" s="140"/>
      <c r="J34" s="143"/>
      <c r="K34" s="141"/>
      <c r="L34" s="69"/>
      <c r="M34" s="87"/>
      <c r="N34" s="148"/>
      <c r="O34" s="124"/>
    </row>
    <row r="35" spans="1:17" ht="42.75" x14ac:dyDescent="0.8">
      <c r="A35" s="86"/>
      <c r="B35" s="142"/>
      <c r="C35" s="137"/>
      <c r="D35" s="137"/>
      <c r="E35" s="137"/>
      <c r="F35" s="70"/>
      <c r="G35" s="138"/>
      <c r="H35" s="139"/>
      <c r="I35" s="140"/>
      <c r="J35" s="143"/>
      <c r="K35" s="141"/>
      <c r="L35" s="69"/>
      <c r="M35" s="87"/>
      <c r="N35" s="148"/>
      <c r="O35" s="124"/>
    </row>
    <row r="36" spans="1:17" ht="42.75" x14ac:dyDescent="0.8">
      <c r="A36" s="136"/>
      <c r="B36" s="151" t="s">
        <v>47</v>
      </c>
      <c r="C36" s="137"/>
      <c r="D36" s="137"/>
      <c r="E36" s="137"/>
      <c r="F36" s="70"/>
      <c r="G36" s="138"/>
      <c r="H36" s="139"/>
      <c r="I36" s="140"/>
      <c r="J36" s="143"/>
      <c r="K36" s="141"/>
      <c r="L36" s="152"/>
      <c r="M36" s="152"/>
      <c r="N36" s="153" t="s">
        <v>48</v>
      </c>
      <c r="O36" s="154"/>
    </row>
    <row r="37" spans="1:17" ht="42.75" x14ac:dyDescent="0.8">
      <c r="A37" s="136"/>
      <c r="B37" s="142" t="s">
        <v>49</v>
      </c>
      <c r="C37" s="137"/>
      <c r="D37" s="137"/>
      <c r="E37" s="137"/>
      <c r="F37" s="70"/>
      <c r="G37" s="138"/>
      <c r="H37" s="139"/>
      <c r="I37" s="140"/>
      <c r="J37" s="143"/>
      <c r="K37" s="141"/>
      <c r="L37" s="69" t="s">
        <v>50</v>
      </c>
      <c r="M37" s="156" t="s">
        <v>51</v>
      </c>
      <c r="N37" s="148" t="s">
        <v>52</v>
      </c>
      <c r="O37" s="124" t="s">
        <v>53</v>
      </c>
    </row>
    <row r="38" spans="1:17" ht="42.75" x14ac:dyDescent="0.8">
      <c r="A38" s="136"/>
      <c r="B38" s="142" t="s">
        <v>49</v>
      </c>
      <c r="C38" s="137"/>
      <c r="D38" s="137"/>
      <c r="E38" s="137"/>
      <c r="F38" s="70"/>
      <c r="G38" s="138"/>
      <c r="H38" s="139"/>
      <c r="I38" s="140"/>
      <c r="J38" s="143"/>
      <c r="K38" s="141"/>
      <c r="L38" s="69" t="s">
        <v>50</v>
      </c>
      <c r="M38" s="159" t="s">
        <v>54</v>
      </c>
      <c r="N38" s="148" t="s">
        <v>55</v>
      </c>
      <c r="O38" s="124" t="s">
        <v>56</v>
      </c>
    </row>
    <row r="39" spans="1:17" ht="42.75" x14ac:dyDescent="0.8">
      <c r="A39" s="136"/>
      <c r="B39" s="142" t="s">
        <v>49</v>
      </c>
      <c r="C39" s="137"/>
      <c r="D39" s="137"/>
      <c r="E39" s="137"/>
      <c r="F39" s="70"/>
      <c r="G39" s="138"/>
      <c r="H39" s="139"/>
      <c r="I39" s="140"/>
      <c r="J39" s="143"/>
      <c r="K39" s="141"/>
      <c r="L39" s="69" t="s">
        <v>50</v>
      </c>
      <c r="M39" s="77"/>
      <c r="N39" s="71" t="s">
        <v>57</v>
      </c>
      <c r="O39" s="124" t="s">
        <v>58</v>
      </c>
    </row>
    <row r="40" spans="1:17" ht="42.75" x14ac:dyDescent="0.8">
      <c r="A40" s="136"/>
      <c r="B40" s="142" t="s">
        <v>49</v>
      </c>
      <c r="C40" s="137"/>
      <c r="D40" s="137"/>
      <c r="E40" s="137"/>
      <c r="F40" s="70"/>
      <c r="G40" s="138"/>
      <c r="H40" s="139"/>
      <c r="I40" s="140"/>
      <c r="J40" s="143"/>
      <c r="K40" s="141"/>
      <c r="L40" s="69" t="s">
        <v>50</v>
      </c>
      <c r="M40" s="77"/>
      <c r="N40" s="71" t="s">
        <v>59</v>
      </c>
      <c r="O40" s="124" t="s">
        <v>60</v>
      </c>
    </row>
    <row r="41" spans="1:17" ht="42.75" x14ac:dyDescent="0.8">
      <c r="A41" s="136"/>
      <c r="B41" s="142" t="s">
        <v>49</v>
      </c>
      <c r="C41" s="137"/>
      <c r="D41" s="137"/>
      <c r="E41" s="137"/>
      <c r="F41" s="70"/>
      <c r="G41" s="138"/>
      <c r="H41" s="139"/>
      <c r="I41" s="140"/>
      <c r="J41" s="143"/>
      <c r="K41" s="141"/>
      <c r="L41" s="69" t="s">
        <v>50</v>
      </c>
      <c r="M41" s="77"/>
      <c r="N41" s="71" t="s">
        <v>61</v>
      </c>
      <c r="O41" s="124" t="s">
        <v>62</v>
      </c>
    </row>
    <row r="42" spans="1:17" ht="42.75" x14ac:dyDescent="0.8">
      <c r="A42" s="18"/>
      <c r="B42" s="142" t="s">
        <v>49</v>
      </c>
      <c r="C42" s="20"/>
      <c r="D42" s="20"/>
      <c r="E42" s="20"/>
      <c r="F42" s="7"/>
      <c r="G42" s="21"/>
      <c r="H42" s="22"/>
      <c r="I42" s="23"/>
      <c r="J42" s="25"/>
      <c r="K42" s="24"/>
      <c r="L42" s="69" t="s">
        <v>50</v>
      </c>
      <c r="M42" s="77"/>
      <c r="N42" s="71" t="s">
        <v>61</v>
      </c>
      <c r="O42" s="124" t="s">
        <v>63</v>
      </c>
    </row>
    <row r="43" spans="1:17" x14ac:dyDescent="0.6">
      <c r="A43" s="18"/>
      <c r="B43" s="19"/>
      <c r="C43" s="20"/>
      <c r="D43" s="20"/>
      <c r="E43" s="20"/>
      <c r="F43" s="7"/>
      <c r="G43" s="26"/>
      <c r="H43" s="22"/>
      <c r="I43" s="23"/>
      <c r="J43" s="25"/>
      <c r="K43" s="24"/>
      <c r="L43" s="6"/>
      <c r="M43" s="10"/>
      <c r="N43" s="8"/>
      <c r="O43" s="17"/>
    </row>
    <row r="44" spans="1:17" x14ac:dyDescent="0.6">
      <c r="A44" s="12"/>
      <c r="B44" s="19"/>
      <c r="C44" s="20"/>
      <c r="D44" s="20"/>
      <c r="E44" s="20"/>
      <c r="F44" s="7"/>
      <c r="G44" s="21"/>
      <c r="H44" s="22"/>
      <c r="I44" s="23"/>
      <c r="J44" s="25"/>
      <c r="K44" s="24"/>
      <c r="L44" s="6"/>
      <c r="M44" s="10"/>
      <c r="N44" s="8"/>
      <c r="O44" s="17"/>
      <c r="P44" s="27"/>
      <c r="Q44" s="27"/>
    </row>
    <row r="45" spans="1:17" x14ac:dyDescent="0.6">
      <c r="A45" s="18"/>
      <c r="B45" s="19"/>
      <c r="C45" s="20"/>
      <c r="D45" s="20"/>
      <c r="E45" s="20"/>
      <c r="F45" s="7"/>
      <c r="G45" s="21"/>
      <c r="H45" s="22"/>
      <c r="I45" s="23"/>
      <c r="J45" s="13"/>
      <c r="K45" s="24"/>
      <c r="L45" s="6"/>
      <c r="M45" s="10"/>
      <c r="N45" s="8"/>
      <c r="O45" s="17"/>
    </row>
    <row r="46" spans="1:17" x14ac:dyDescent="0.6">
      <c r="A46" s="18"/>
      <c r="B46" s="19"/>
      <c r="C46" s="20"/>
      <c r="D46" s="20"/>
      <c r="E46" s="20"/>
      <c r="F46" s="7"/>
      <c r="G46" s="21"/>
      <c r="H46" s="22"/>
      <c r="I46" s="23"/>
      <c r="J46" s="13"/>
      <c r="K46" s="24"/>
      <c r="L46" s="6"/>
      <c r="M46" s="10"/>
      <c r="N46" s="8"/>
      <c r="O46" s="17"/>
    </row>
    <row r="47" spans="1:17" x14ac:dyDescent="0.6">
      <c r="A47" s="18"/>
      <c r="B47" s="19"/>
      <c r="C47" s="13"/>
      <c r="D47" s="13"/>
      <c r="E47" s="13"/>
      <c r="F47" s="7"/>
      <c r="G47" s="10"/>
      <c r="H47" s="30"/>
      <c r="I47" s="10"/>
      <c r="J47" s="13"/>
      <c r="K47" s="31"/>
      <c r="L47" s="6"/>
      <c r="M47" s="10"/>
      <c r="N47" s="8"/>
      <c r="O47" s="17"/>
    </row>
    <row r="48" spans="1:17" x14ac:dyDescent="0.6">
      <c r="A48" s="18"/>
      <c r="B48" s="29"/>
      <c r="C48" s="20"/>
      <c r="D48" s="20"/>
      <c r="E48" s="20"/>
      <c r="F48" s="7"/>
      <c r="G48" s="21"/>
      <c r="H48" s="22"/>
      <c r="I48" s="9"/>
      <c r="J48" s="13"/>
      <c r="K48" s="24"/>
      <c r="L48" s="6"/>
      <c r="M48" s="10"/>
      <c r="N48" s="8"/>
      <c r="O48" s="17"/>
    </row>
    <row r="49" spans="1:15" x14ac:dyDescent="0.6">
      <c r="A49" s="33"/>
      <c r="B49" s="32"/>
      <c r="C49" s="20"/>
      <c r="D49" s="20"/>
      <c r="E49" s="20"/>
      <c r="F49" s="7"/>
      <c r="G49" s="21"/>
      <c r="H49" s="22"/>
      <c r="I49" s="9"/>
      <c r="J49" s="13"/>
      <c r="K49" s="24"/>
      <c r="L49" s="6"/>
      <c r="M49" s="10"/>
      <c r="N49" s="8"/>
      <c r="O49" s="17"/>
    </row>
    <row r="50" spans="1:15" x14ac:dyDescent="0.6">
      <c r="A50" s="12"/>
      <c r="B50" s="34"/>
      <c r="C50" s="20"/>
      <c r="D50" s="20"/>
      <c r="E50" s="20"/>
      <c r="F50" s="7"/>
      <c r="G50" s="21"/>
      <c r="H50" s="22"/>
      <c r="I50" s="23"/>
      <c r="J50" s="13"/>
      <c r="K50" s="24"/>
      <c r="L50" s="6"/>
      <c r="M50" s="10"/>
      <c r="N50" s="8"/>
      <c r="O50" s="17"/>
    </row>
    <row r="51" spans="1:15" x14ac:dyDescent="0.6">
      <c r="A51" s="35"/>
      <c r="B51" s="34"/>
      <c r="C51" s="20"/>
      <c r="D51" s="20"/>
      <c r="E51" s="20"/>
      <c r="F51" s="7"/>
      <c r="G51" s="21"/>
      <c r="H51" s="22"/>
      <c r="I51" s="23"/>
      <c r="J51" s="13"/>
      <c r="K51" s="24"/>
      <c r="L51" s="6"/>
      <c r="M51" s="10"/>
      <c r="N51" s="8"/>
      <c r="O51" s="17"/>
    </row>
    <row r="52" spans="1:15" x14ac:dyDescent="0.6">
      <c r="A52" s="33"/>
      <c r="B52" s="36"/>
      <c r="C52" s="37"/>
      <c r="D52" s="37"/>
      <c r="E52" s="37"/>
      <c r="F52" s="38"/>
      <c r="G52" s="39"/>
      <c r="H52" s="40"/>
      <c r="I52" s="41"/>
      <c r="J52" s="37"/>
      <c r="K52" s="42"/>
      <c r="L52" s="6"/>
      <c r="M52" s="64"/>
      <c r="N52" s="66"/>
      <c r="O52" s="17"/>
    </row>
    <row r="53" spans="1:15" x14ac:dyDescent="0.6">
      <c r="A53" s="12"/>
      <c r="B53" s="36"/>
      <c r="C53" s="15"/>
      <c r="D53" s="15"/>
      <c r="E53" s="15"/>
      <c r="F53" s="28"/>
      <c r="G53" s="14"/>
      <c r="H53" s="44"/>
      <c r="I53" s="45"/>
      <c r="J53" s="15"/>
      <c r="K53" s="46"/>
      <c r="L53" s="43"/>
      <c r="M53" s="64"/>
      <c r="N53" s="66"/>
      <c r="O53" s="17"/>
    </row>
    <row r="54" spans="1:15" x14ac:dyDescent="0.6">
      <c r="A54" s="18"/>
      <c r="B54" s="19"/>
      <c r="C54" s="15"/>
      <c r="D54" s="15"/>
      <c r="E54" s="15"/>
      <c r="F54" s="28"/>
      <c r="G54" s="14"/>
      <c r="H54" s="44"/>
      <c r="I54" s="45"/>
      <c r="J54" s="15"/>
      <c r="K54" s="46"/>
      <c r="L54" s="6"/>
      <c r="M54" s="10"/>
      <c r="N54" s="8"/>
      <c r="O54" s="17"/>
    </row>
    <row r="55" spans="1:15" x14ac:dyDescent="0.6">
      <c r="A55" s="12"/>
      <c r="B55" s="34"/>
      <c r="C55" s="47"/>
      <c r="D55" s="47"/>
      <c r="E55" s="47"/>
      <c r="F55" s="48"/>
      <c r="G55" s="49"/>
      <c r="H55" s="50"/>
      <c r="I55" s="51"/>
      <c r="J55" s="47"/>
      <c r="K55" s="52"/>
      <c r="L55" s="6"/>
      <c r="M55" s="10"/>
      <c r="N55" s="8"/>
      <c r="O55" s="17"/>
    </row>
    <row r="56" spans="1:15" x14ac:dyDescent="0.6">
      <c r="A56" s="33"/>
      <c r="B56" s="19"/>
      <c r="C56" s="47"/>
      <c r="D56" s="47"/>
      <c r="E56" s="47"/>
      <c r="F56" s="48"/>
      <c r="G56" s="49"/>
      <c r="H56" s="50"/>
      <c r="I56" s="51"/>
      <c r="J56" s="47"/>
      <c r="K56" s="52"/>
      <c r="L56" s="6"/>
      <c r="M56" s="10"/>
      <c r="N56" s="8"/>
      <c r="O56" s="17"/>
    </row>
    <row r="57" spans="1:15" x14ac:dyDescent="0.6">
      <c r="A57" s="33"/>
      <c r="B57" s="36"/>
      <c r="C57" s="47"/>
      <c r="D57" s="47"/>
      <c r="E57" s="47"/>
      <c r="F57" s="48"/>
      <c r="G57" s="49"/>
      <c r="H57" s="50"/>
      <c r="I57" s="51"/>
      <c r="J57" s="47"/>
      <c r="K57" s="52"/>
      <c r="L57" s="53"/>
      <c r="M57" s="64"/>
      <c r="N57" s="66"/>
      <c r="O57" s="17"/>
    </row>
    <row r="58" spans="1:15" x14ac:dyDescent="0.6">
      <c r="B58" s="54"/>
      <c r="C58" s="55"/>
      <c r="D58" s="55"/>
      <c r="E58" s="55"/>
      <c r="F58" s="55"/>
      <c r="G58" s="55"/>
      <c r="H58" s="56"/>
      <c r="I58" s="55"/>
      <c r="J58" s="57"/>
      <c r="K58" s="58"/>
      <c r="L58" s="6"/>
      <c r="M58" s="10"/>
      <c r="N58" s="8"/>
      <c r="O58" s="17"/>
    </row>
    <row r="59" spans="1:15" x14ac:dyDescent="0.6">
      <c r="B59" s="11"/>
      <c r="F59" s="5"/>
      <c r="G59" s="5"/>
      <c r="K59" s="61"/>
      <c r="M59" s="11"/>
      <c r="N59" s="11"/>
      <c r="O59" s="11"/>
    </row>
    <row r="60" spans="1:15" x14ac:dyDescent="0.6">
      <c r="B60" s="11"/>
      <c r="F60" s="5"/>
      <c r="G60" s="5"/>
      <c r="K60" s="61"/>
      <c r="M60" s="11"/>
      <c r="N60" s="11"/>
      <c r="O60" s="11"/>
    </row>
    <row r="61" spans="1:15" x14ac:dyDescent="0.6">
      <c r="B61" s="11"/>
      <c r="F61" s="5"/>
      <c r="G61" s="5"/>
      <c r="K61" s="61"/>
      <c r="M61" s="11"/>
      <c r="N61" s="11"/>
      <c r="O61" s="11"/>
    </row>
    <row r="62" spans="1:15" x14ac:dyDescent="0.6">
      <c r="B62" s="11"/>
      <c r="F62" s="5"/>
      <c r="G62" s="5"/>
      <c r="K62" s="61"/>
      <c r="M62" s="11"/>
      <c r="N62" s="11"/>
      <c r="O62" s="11"/>
    </row>
    <row r="63" spans="1:15" x14ac:dyDescent="0.6">
      <c r="B63" s="11"/>
      <c r="F63" s="5"/>
      <c r="G63" s="5"/>
      <c r="K63" s="61"/>
      <c r="M63" s="11"/>
      <c r="N63" s="11"/>
      <c r="O63" s="11"/>
    </row>
    <row r="64" spans="1:15" x14ac:dyDescent="0.6">
      <c r="B64" s="11"/>
      <c r="F64" s="5"/>
      <c r="G64" s="5"/>
      <c r="K64" s="61"/>
      <c r="M64" s="11"/>
      <c r="N64" s="11"/>
      <c r="O64" s="11"/>
    </row>
    <row r="65" spans="2:15" x14ac:dyDescent="0.6">
      <c r="B65" s="11"/>
      <c r="F65" s="5"/>
      <c r="G65" s="5"/>
      <c r="K65" s="61"/>
      <c r="M65" s="11"/>
      <c r="N65" s="11"/>
      <c r="O65" s="11"/>
    </row>
    <row r="66" spans="2:15" x14ac:dyDescent="0.6">
      <c r="B66" s="11"/>
      <c r="F66" s="5"/>
      <c r="G66" s="5"/>
      <c r="K66" s="61"/>
      <c r="M66" s="11"/>
      <c r="N66" s="11"/>
      <c r="O66" s="11"/>
    </row>
    <row r="67" spans="2:15" x14ac:dyDescent="0.6">
      <c r="B67" s="11"/>
      <c r="F67" s="5"/>
      <c r="G67" s="5"/>
      <c r="K67" s="61"/>
      <c r="M67" s="11"/>
      <c r="N67" s="11"/>
      <c r="O67" s="11"/>
    </row>
    <row r="68" spans="2:15" x14ac:dyDescent="0.6">
      <c r="B68" s="11"/>
      <c r="F68" s="5"/>
      <c r="G68" s="5"/>
      <c r="K68" s="61"/>
      <c r="M68" s="11"/>
      <c r="N68" s="11"/>
      <c r="O68" s="11"/>
    </row>
    <row r="69" spans="2:15" x14ac:dyDescent="0.6">
      <c r="B69" s="11"/>
      <c r="M69" s="11"/>
      <c r="N69" s="11"/>
      <c r="O69" s="11"/>
    </row>
    <row r="70" spans="2:15" x14ac:dyDescent="0.6">
      <c r="M70" s="11"/>
      <c r="N70" s="11"/>
      <c r="O70" s="11"/>
    </row>
  </sheetData>
  <pageMargins left="0.7" right="0.7" top="0.75" bottom="0.75" header="0.3" footer="0.3"/>
  <pageSetup paperSize="8" scale="23" orientation="landscape" r:id="rId1"/>
  <colBreaks count="1" manualBreakCount="1">
    <brk id="15" max="6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5505C8A05E0419EE0A9A8715472C4" ma:contentTypeVersion="12" ma:contentTypeDescription="Create a new document." ma:contentTypeScope="" ma:versionID="7762300f78e8f75161834a327530a9b6">
  <xsd:schema xmlns:xsd="http://www.w3.org/2001/XMLSchema" xmlns:xs="http://www.w3.org/2001/XMLSchema" xmlns:p="http://schemas.microsoft.com/office/2006/metadata/properties" xmlns:ns2="e33a274c-112d-45c6-a25c-6c40f79928a8" xmlns:ns3="f0ff63ed-6a0b-42cf-a1b2-bd3537d1d24d" targetNamespace="http://schemas.microsoft.com/office/2006/metadata/properties" ma:root="true" ma:fieldsID="b3f924727f72e5875d7855e4c153b93a" ns2:_="" ns3:_="">
    <xsd:import namespace="e33a274c-112d-45c6-a25c-6c40f79928a8"/>
    <xsd:import namespace="f0ff63ed-6a0b-42cf-a1b2-bd3537d1d2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a274c-112d-45c6-a25c-6c40f7992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f233490-08b4-4ea8-adab-fbdc03f5d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f63ed-6a0b-42cf-a1b2-bd3537d1d24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a274c-112d-45c6-a25c-6c40f79928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1B34A3-ED20-4C6B-A942-A642F7B04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a274c-112d-45c6-a25c-6c40f79928a8"/>
    <ds:schemaRef ds:uri="f0ff63ed-6a0b-42cf-a1b2-bd3537d1d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5FA2AD-8242-47CE-9D54-896CA527F1FD}">
  <ds:schemaRefs>
    <ds:schemaRef ds:uri="http://schemas.microsoft.com/office/2006/metadata/properties"/>
    <ds:schemaRef ds:uri="http://schemas.microsoft.com/office/infopath/2007/PartnerControls"/>
    <ds:schemaRef ds:uri="e33a274c-112d-45c6-a25c-6c40f79928a8"/>
  </ds:schemaRefs>
</ds:datastoreItem>
</file>

<file path=customXml/itemProps3.xml><?xml version="1.0" encoding="utf-8"?>
<ds:datastoreItem xmlns:ds="http://schemas.openxmlformats.org/officeDocument/2006/customXml" ds:itemID="{AC9B2FA5-85B4-4B3C-B0D2-31C635989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24-25 BUDGET</vt:lpstr>
      <vt:lpstr>'24-25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June Milson</cp:lastModifiedBy>
  <cp:revision/>
  <dcterms:created xsi:type="dcterms:W3CDTF">2024-05-13T10:51:34Z</dcterms:created>
  <dcterms:modified xsi:type="dcterms:W3CDTF">2024-07-19T08:31:21Z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0x01010049D5505C8A05E0419EE0A9A8715472C4</vt:lpwstr>
  </property>
  <property fmtid="{D5CDD505-2E9C-101B-9397-08002B2CF9AE}" pid="3" name="MediaServiceImageTags">
    <vt:lpwstr/>
  </property>
</Properties>
</file>